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598" firstSheet="1" activeTab="1"/>
  </bookViews>
  <sheets>
    <sheet name="Summary" sheetId="1" state="hidden" r:id="rId1"/>
    <sheet name="BS" sheetId="2" r:id="rId2"/>
    <sheet name="PL" sheetId="3" r:id="rId3"/>
    <sheet name="CashFlow" sheetId="4" r:id="rId4"/>
    <sheet name="Equity" sheetId="5" r:id="rId5"/>
    <sheet name="Notes KLSE" sheetId="6" r:id="rId6"/>
    <sheet name="Notes Account" sheetId="7" r:id="rId7"/>
  </sheets>
  <definedNames>
    <definedName name="_xlnm.Print_Titles" localSheetId="6">'Notes Account'!$1:$8</definedName>
    <definedName name="_xlnm.Print_Titles" localSheetId="5">'Notes KLSE'!$1:$8</definedName>
  </definedNames>
  <calcPr fullCalcOnLoad="1"/>
</workbook>
</file>

<file path=xl/sharedStrings.xml><?xml version="1.0" encoding="utf-8"?>
<sst xmlns="http://schemas.openxmlformats.org/spreadsheetml/2006/main" count="368" uniqueCount="250">
  <si>
    <t>PORTRADE DOTCOM BERHAD</t>
  </si>
  <si>
    <t>(Formerly known as Portrade dotcom Sdn. Bhd.)</t>
  </si>
  <si>
    <t>(Incorporated in Malaysia)</t>
  </si>
  <si>
    <t>CONDENSED CONSOLIDATED INCOME STATEMENT</t>
  </si>
  <si>
    <t>FOR THE QUARTER ENDED 31 MARCH 2003</t>
  </si>
  <si>
    <t>31 March</t>
  </si>
  <si>
    <t>Cumulative Quarter Ended</t>
  </si>
  <si>
    <t>3 Months Ended</t>
  </si>
  <si>
    <t>2003</t>
  </si>
  <si>
    <t>2002</t>
  </si>
  <si>
    <t>RM</t>
  </si>
  <si>
    <t>Revenue</t>
  </si>
  <si>
    <t>Interest (expenses)/income</t>
  </si>
  <si>
    <t>Direct cost</t>
  </si>
  <si>
    <t>Expenditure</t>
  </si>
  <si>
    <t>Amortisation of goodwill</t>
  </si>
  <si>
    <t>Share of profit/(loss) in associated company</t>
  </si>
  <si>
    <t>Profit before taxation</t>
  </si>
  <si>
    <t>Taxation</t>
  </si>
  <si>
    <t>Profit after taxation</t>
  </si>
  <si>
    <t>EPS (sen)</t>
  </si>
  <si>
    <t>- Basic</t>
  </si>
  <si>
    <t>- Diluted</t>
  </si>
  <si>
    <t>Dividend per share (sen)</t>
  </si>
  <si>
    <t>N/A</t>
  </si>
  <si>
    <t>Nil</t>
  </si>
  <si>
    <t>CONDENSED CONSOLIDATED BALANCE SHEET</t>
  </si>
  <si>
    <t>CURRENT ASSETS</t>
  </si>
  <si>
    <t>Cash and bank balances</t>
  </si>
  <si>
    <t>Short tern deposit</t>
  </si>
  <si>
    <t>Trade debtors</t>
  </si>
  <si>
    <t>Other debtors</t>
  </si>
  <si>
    <t>CURRENT LIABILITIES</t>
  </si>
  <si>
    <t>Trade creditors</t>
  </si>
  <si>
    <t>Other creditors</t>
  </si>
  <si>
    <t>NET CURRENT ASSETS</t>
  </si>
  <si>
    <t>FIXED ASSETS</t>
  </si>
  <si>
    <t>DEFERRED EXPENDITURE</t>
  </si>
  <si>
    <t>SOFTWARE PURCHASED COSTS</t>
  </si>
  <si>
    <t>SOFTWARE DEVELOPMENT COSTS</t>
  </si>
  <si>
    <t>HIRE PURCHASE PAYABLE</t>
  </si>
  <si>
    <t>INVESTMENT IN ASSOCIATED COMPANY</t>
  </si>
  <si>
    <t>LONG TERM LIABILITIES</t>
  </si>
  <si>
    <t>DEFERRED TAXATION</t>
  </si>
  <si>
    <t>GOODWILL ON CONSOLIDATION</t>
  </si>
  <si>
    <t>TOTAL NET ASSETS</t>
  </si>
  <si>
    <t>SHAREHOLDERS' FUND</t>
  </si>
  <si>
    <t>Share capital</t>
  </si>
  <si>
    <t>Share premium reserves</t>
  </si>
  <si>
    <t>Retained profit</t>
  </si>
  <si>
    <t>AS AT 31 MARCH</t>
  </si>
  <si>
    <t>Financial Results</t>
  </si>
  <si>
    <t>Reference No.</t>
  </si>
  <si>
    <t>Submittin Merchant Bank</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</si>
  <si>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</si>
  <si>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</si>
  <si>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</si>
  <si>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</si>
  <si>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</si>
  <si>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</si>
  <si>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</si>
  <si>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</si>
  <si>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</si>
  <si>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</si>
  <si>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</si>
  <si>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</si>
  <si>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</si>
  <si>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</si>
  <si>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</si>
  <si>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</si>
  <si>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</si>
  <si>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</si>
  <si>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30 JUNE 2003</t>
  </si>
  <si>
    <t>31 MARCH 2003</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</si>
  <si>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</si>
  <si>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</si>
  <si>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</si>
  <si>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</si>
  <si>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</si>
  <si>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</si>
  <si>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</si>
  <si>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</si>
  <si>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</si>
  <si>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</si>
  <si>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</si>
  <si>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</si>
  <si>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</si>
  <si>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</si>
  <si>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</si>
  <si>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</si>
  <si>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</si>
  <si>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</si>
  <si>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</si>
  <si>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</si>
  <si>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</si>
  <si>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</si>
  <si>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(The Condensed Balance Sheet should be read in conjunction with the Financial</t>
  </si>
  <si>
    <t>CONDENSED CASHFLOW STATEMENT</t>
  </si>
  <si>
    <t>CONDENSED CONSOLIDATED STATEMENT OF CHANGES IN EQUITY</t>
  </si>
  <si>
    <t>As at 1 July 2002</t>
  </si>
  <si>
    <t>Issuance of shares</t>
  </si>
  <si>
    <t>As at 31 March 2003</t>
  </si>
  <si>
    <t>Share</t>
  </si>
  <si>
    <t>Capital</t>
  </si>
  <si>
    <t>Nominal</t>
  </si>
  <si>
    <t>Value</t>
  </si>
  <si>
    <t>Premium</t>
  </si>
  <si>
    <t>Reserve on</t>
  </si>
  <si>
    <t>Consolidation</t>
  </si>
  <si>
    <t xml:space="preserve">Retained </t>
  </si>
  <si>
    <t>Profits</t>
  </si>
  <si>
    <t>Non-distributable Reserves</t>
  </si>
  <si>
    <t>Distributable</t>
  </si>
  <si>
    <t>Total</t>
  </si>
  <si>
    <t>Reserves</t>
  </si>
  <si>
    <t xml:space="preserve">Grand </t>
  </si>
  <si>
    <t>CASH FLOWS FROM OPERATING ACTIVITIES</t>
  </si>
  <si>
    <t>Adjustments for:</t>
  </si>
  <si>
    <t>Depreciation</t>
  </si>
  <si>
    <t>Share of loss in associated company</t>
  </si>
  <si>
    <t>Amortisation of deferred expenditure</t>
  </si>
  <si>
    <t>Interest income</t>
  </si>
  <si>
    <t>Interest expenses</t>
  </si>
  <si>
    <t>Operating profit before working capital changes</t>
  </si>
  <si>
    <t>Increase in receivables</t>
  </si>
  <si>
    <t>Increase in payables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</si>
  <si>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</si>
  <si>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</si>
  <si>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</si>
  <si>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</si>
  <si>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</si>
  <si>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</si>
  <si>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</si>
  <si>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</si>
  <si>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</si>
  <si>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</si>
  <si>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Proceeds from issuance of shares</t>
  </si>
  <si>
    <t>Drawdown of hire purchase</t>
  </si>
  <si>
    <t>Hire purchase repayments</t>
  </si>
  <si>
    <t>Net cash used in financing activities</t>
  </si>
  <si>
    <t>NET INCREASE IN CASH AND CASH EQUIVALENTS</t>
  </si>
  <si>
    <t>CASH AND CASH EQUIVALENTS AT BEGINNING OF YEAR</t>
  </si>
  <si>
    <t>9 months ended</t>
  </si>
  <si>
    <t>31.03.2003</t>
  </si>
  <si>
    <t>(The Condensed Consolidated Income Statement should be read in conjunction with the Financial Statements for the year</t>
  </si>
  <si>
    <t>(The Condensed Consolidated Statement of Changes in Equity should be read in conjunction with the Financial Statements for the year</t>
  </si>
  <si>
    <t>(The Condensed Cashflow Statement should be read in conjunction with the Financial Statements</t>
  </si>
  <si>
    <t>MINORITY INTEREST</t>
  </si>
  <si>
    <t>Minority interest</t>
  </si>
  <si>
    <t>Profit after taxation and minority interest</t>
  </si>
  <si>
    <t>QUARTERLY REPORT ON CONSOLIDATED RESULTS FOR THE PERIOD ENDED 31 MARCH 2003</t>
  </si>
  <si>
    <t>Additional Information Required by KLSE Requirements (KLSE)</t>
  </si>
  <si>
    <t>Review of Performance</t>
  </si>
  <si>
    <t>Material changes in profit before taxation for the current quarter as compared with the immediate preceding quarter</t>
  </si>
  <si>
    <t>The comparison between the current quarter and the immediate preceding quarter are as follows:-</t>
  </si>
  <si>
    <t>31 March 2003</t>
  </si>
  <si>
    <t>Current Quarter</t>
  </si>
  <si>
    <t>31 December 2002</t>
  </si>
  <si>
    <t>Previous Quarter</t>
  </si>
  <si>
    <t>Current Year Prospects</t>
  </si>
  <si>
    <t>The Group will continues to derive its revenue from the existing projects.</t>
  </si>
  <si>
    <t>Forecasts of Profit After Tax</t>
  </si>
  <si>
    <t>Not applicable as no forecast was disclosed in any public document.</t>
  </si>
  <si>
    <t>Tax Expenses</t>
  </si>
  <si>
    <t>Cumulative Quarter</t>
  </si>
  <si>
    <t>up to 31.03.2003</t>
  </si>
  <si>
    <t>Current income tax</t>
  </si>
  <si>
    <t>Deferred taxation</t>
  </si>
  <si>
    <t>Foreign taxation</t>
  </si>
  <si>
    <t>The effective tax rate is lower than the statutory tax rate applicate because Portrade is exempted from tax in respect of its statutory business income as it was granted MSC (Multimedia Super Corridor) status with Pioneer Status Tax Incentive for five (5) years beginning 25 April 2001.</t>
  </si>
  <si>
    <t>Unquoted Investments and/or Properties</t>
  </si>
  <si>
    <t>Quoted Securities Other Than Securities in Existing Subsidiaries and Associated Companies</t>
  </si>
  <si>
    <t>Status of Corporate Proposals</t>
  </si>
  <si>
    <t>The Company issued a total number of 13,300,000 new ordinary shares of RM0.10 each at an issue price of RM0.30 per ordinary share (as per the Company's prospectus dated 31 December 2002) on 10 January 2003.  The whole of the company's 93,300,000 issued shares was listed on the MESDAQ market of the KLSE on 28 January 2003.</t>
  </si>
  <si>
    <t>As approved</t>
  </si>
  <si>
    <t xml:space="preserve">Utilised as at </t>
  </si>
  <si>
    <t>date of report</t>
  </si>
  <si>
    <t xml:space="preserve">Unutilised as at </t>
  </si>
  <si>
    <t>Working capital</t>
  </si>
  <si>
    <t>Listing expense</t>
  </si>
  <si>
    <t>Group Borrowings and Debt Securities</t>
  </si>
  <si>
    <t>Off Balance Sheet Financial Instruments</t>
  </si>
  <si>
    <t>There Group had not entered into any contracts involving off balance sheet financial instruments with off balance sheet risk.</t>
  </si>
  <si>
    <t>Contingent Liabilities/Contingent Assets</t>
  </si>
  <si>
    <t>Contingent liability as disclosed in the prospectus dated 31 December 2002</t>
  </si>
  <si>
    <t>Additional contingent liability arisen from the above statement of claims</t>
  </si>
  <si>
    <t>Dividend</t>
  </si>
  <si>
    <t>The Board does not recommend any dividend for the third quarter financial period under review.</t>
  </si>
  <si>
    <t>Earnings Per Share</t>
  </si>
  <si>
    <t>Net profit after tax</t>
  </si>
  <si>
    <t>Number of ordinary shares</t>
  </si>
  <si>
    <t>EPS (sen) - Basic</t>
  </si>
  <si>
    <t xml:space="preserve">                 - Diluted    </t>
  </si>
  <si>
    <t>Notes to the Interim Financial Statements</t>
  </si>
  <si>
    <t>Basic of Preparation</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</si>
  <si>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KLSE for the MESDAQ market.</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</si>
  <si>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</si>
  <si>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</si>
  <si>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</si>
  <si>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</si>
  <si>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</si>
  <si>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</si>
  <si>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</si>
  <si>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</si>
  <si>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No dividend was paid during the financial period under review.</t>
  </si>
  <si>
    <t>Segmental Information</t>
  </si>
  <si>
    <t>Malaysia</t>
  </si>
  <si>
    <t>Philippines</t>
  </si>
  <si>
    <t>Consolidated</t>
  </si>
  <si>
    <t>Revenue from external customers</t>
  </si>
  <si>
    <t>Segment result</t>
  </si>
  <si>
    <t>Other income</t>
  </si>
  <si>
    <t>Other expenses</t>
  </si>
  <si>
    <t>Profit before tax</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</si>
  <si>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</si>
  <si>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</si>
  <si>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</si>
  <si>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</si>
  <si>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</si>
  <si>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For the quarter ended 31 March 2003, the Company achieved a revenue of RM5.733 million representing a growth of 31% as compared to RM4.383 million achieved in the previous quarter ended 31 December 2002.  Even though of higher revenue, the profit before tax for this quarter has decreased by 48% from RM1.065 million compared to the previous quarter of RM2.042 million.  The decrease was mainly due to the increase of expenditure and direct cost attributable to the Philippines Ports Authority Project.</t>
  </si>
  <si>
    <t>Additional contingent liability arisen from the above statement of claim</t>
  </si>
  <si>
    <t>There were no items affecting assets, liabilities, equity, net income, or cash that are unusual in nature, size or incidence for the current interim period.</t>
  </si>
  <si>
    <t>There were no changes in estimates of amounts reported in prior interim periods of the current financial year or changes in estimates of amounts reported in prior financial years that have a material effect in the current interim period.</t>
  </si>
  <si>
    <t>The Group operates in two (2) principal geographical areas in Maritime Port and Shipping Industry.</t>
  </si>
  <si>
    <t>Changes in Material Litigation</t>
  </si>
  <si>
    <t>Current year-to-date</t>
  </si>
  <si>
    <t>The Company has acquired an additional 299 shares of PHP100 each in Portrade Philippines, Inc. (PPI) representing 59.8% of the existing paid-up capital of PPI for a total cash consideration of PHP29,900 (or approximately RM2,228) via the purchase of shares from an existing shareholders of PPI on 27 February 2003.  Following the acquisition, PPI will become a 99% owned subsidiary of Portrade.</t>
  </si>
  <si>
    <t>The Company has received a sealed amended writ of summons and amended statement of claim for RM1,128,590 on 20 March 2003, out of which the Company has provided for RM205,000 in the accounts resulting in a net contingent liability amount of RM923,590 as follows:-</t>
  </si>
  <si>
    <t>The proceeds from the Public Issue of approximately RM3.99 million have been utilised in the following manner:-</t>
  </si>
  <si>
    <t>The borrowing of the Company as at 31 March 2003 represents a hire purchase loan for the Company's motor vehicle.</t>
  </si>
  <si>
    <t>Statements for the year ended 30 June 2002)</t>
  </si>
  <si>
    <t>ended 30 June 2002)</t>
  </si>
  <si>
    <t>for the year ended 30 June 2002)</t>
  </si>
  <si>
    <t>Please state the amount and the breakdown into long term and short term (please refer to sample as per email)</t>
  </si>
  <si>
    <t xml:space="preserve">Listing expenses </t>
  </si>
  <si>
    <t>Save for the 13,300,000 ordinary shares of RM0.10 each issued and alloted on 10  Janaury 2003 and repayment of Hire Purchase principal amount of RM21,622.40, there were no other cancellations, repurchases, resale and repayment of debt and equity securities during the third quarter financial period.</t>
  </si>
  <si>
    <r>
      <t>In addition, the Company has acquired the entire issued and paid-up capital of Portrade International Sdn Bhd (PISB) and Portrade International Limited (PIL) comprising two (2) ordinary shares of RM1.00 and HK$1.00 each for a total cash consideration of RM2.00 and HK$2.00 respectively via the purchase of shares from the existing shareholders of PISB and PIL.  Following the said acquisition</t>
    </r>
    <r>
      <rPr>
        <sz val="10"/>
        <color indexed="8"/>
        <rFont val="Arial"/>
        <family val="2"/>
      </rPr>
      <t>s</t>
    </r>
    <r>
      <rPr>
        <sz val="10"/>
        <rFont val="Arial"/>
        <family val="0"/>
      </rPr>
      <t xml:space="preserve">, PISB and PIL </t>
    </r>
    <r>
      <rPr>
        <sz val="10"/>
        <color indexed="8"/>
        <rFont val="Arial"/>
        <family val="2"/>
      </rPr>
      <t>became wholly owned subsidiaries</t>
    </r>
    <r>
      <rPr>
        <sz val="10"/>
        <rFont val="Arial"/>
        <family val="0"/>
      </rPr>
      <t xml:space="preserve"> of Portrade.  PISB and PIL have not commenced operation since the date of incorporation.</t>
    </r>
  </si>
  <si>
    <t>The Group has recorded a net profit of RM709,484 for the quarter ended 31 March 2003 and a cumulative net profit of RM2.051 million for the financial period ended on the same date.  This result was mainly attributable to income from the Philippines Ports Authority Project.</t>
  </si>
  <si>
    <t>Save for the acquisitions of PPISB and PIL as disclosed in Note 11 to the Interim Financial Statements, there were no other purchases and disposals of unquoted securities other than securities in existing subsidiaries and associated companies for the current quarter and financial year-to-date.</t>
  </si>
  <si>
    <t>There were no purchases and disposals of quoted securities for the current quarter and financial year-to-date.</t>
  </si>
  <si>
    <t>Ringgit</t>
  </si>
  <si>
    <t>Borrowings</t>
  </si>
  <si>
    <t>-Secured</t>
  </si>
  <si>
    <t>Foreign</t>
  </si>
  <si>
    <t>Currency</t>
  </si>
  <si>
    <t>The Company has filed a statement of Defence and counterclaim against the Plaintiff on 7 April 2003.</t>
  </si>
  <si>
    <t>CASH AND CASH EQUIVALENTS AT END OF PERIOD</t>
  </si>
  <si>
    <t>Long-Term Portion of Hire Purchase</t>
  </si>
  <si>
    <t>Short-Term Portion of Hire Purchase</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</si>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</sst>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s>
  <fonts count="5">
    <font>
      <sz val="10"/>
      <name val="Arial"/>
      <family val="0"/>
    </font>
    <font>
      <b/>
      <sz val="10"/>
      <name val="Arial"/>
      <family val="2"/>
    </font>
    <font>
      <u val="single"/>
      <sz val="10"/>
      <name val="Arial"/>
      <family val="2"/>
    </font>
    <font>
      <sz val="10"/>
      <color indexed="12"/>
      <name val="Arial"/>
      <family val="2"/>
    </font>
    <font>
      <sz val="10"/>
      <color indexed="8"/>
      <name val="Arial"/>
      <family val="2"/>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4" fontId="1" fillId="0" borderId="4" xfId="0" applyNumberFormat="1" applyFont="1" applyBorder="1" applyAlignment="1">
      <alignment horizontal="center"/>
    </xf>
    <xf numFmtId="14" fontId="1" fillId="0" borderId="8" xfId="0" applyNumberFormat="1"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171" fontId="0" fillId="0" borderId="2" xfId="15" applyBorder="1" applyAlignment="1">
      <alignment/>
    </xf>
    <xf numFmtId="171" fontId="0" fillId="0" borderId="4" xfId="15" applyBorder="1" applyAlignment="1">
      <alignment/>
    </xf>
    <xf numFmtId="171" fontId="0" fillId="0" borderId="6" xfId="15"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vertical="center"/>
    </xf>
    <xf numFmtId="171" fontId="0" fillId="0" borderId="2" xfId="15" applyFont="1" applyBorder="1" applyAlignment="1">
      <alignment/>
    </xf>
    <xf numFmtId="171" fontId="0" fillId="0" borderId="4" xfId="15" applyFont="1" applyBorder="1" applyAlignment="1">
      <alignment/>
    </xf>
    <xf numFmtId="171" fontId="0" fillId="0" borderId="6" xfId="15" applyFont="1" applyBorder="1" applyAlignment="1">
      <alignment/>
    </xf>
    <xf numFmtId="0" fontId="1" fillId="0" borderId="14" xfId="0" applyFont="1" applyBorder="1" applyAlignment="1">
      <alignment horizontal="center"/>
    </xf>
    <xf numFmtId="171" fontId="0" fillId="0" borderId="11"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189" fontId="0" fillId="0" borderId="0" xfId="15" applyNumberFormat="1" applyAlignment="1">
      <alignment/>
    </xf>
    <xf numFmtId="0" fontId="0" fillId="0" borderId="0" xfId="0" applyFont="1" applyAlignment="1">
      <alignment horizontal="center"/>
    </xf>
    <xf numFmtId="0" fontId="0" fillId="0" borderId="0" xfId="0" applyFont="1" applyAlignment="1" quotePrefix="1">
      <alignment horizontal="center"/>
    </xf>
    <xf numFmtId="189" fontId="0" fillId="0" borderId="1" xfId="0" applyNumberFormat="1" applyBorder="1" applyAlignment="1">
      <alignment/>
    </xf>
    <xf numFmtId="0" fontId="0" fillId="0" borderId="14"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37" fontId="0" fillId="0" borderId="0" xfId="0" applyNumberFormat="1" applyAlignment="1">
      <alignment/>
    </xf>
    <xf numFmtId="37" fontId="0" fillId="0" borderId="1" xfId="0" applyNumberFormat="1" applyBorder="1" applyAlignment="1">
      <alignment/>
    </xf>
    <xf numFmtId="171" fontId="0" fillId="0" borderId="0" xfId="15" applyNumberFormat="1" applyAlignment="1">
      <alignment/>
    </xf>
    <xf numFmtId="189" fontId="0" fillId="0" borderId="0" xfId="15" applyNumberFormat="1" applyFont="1" applyAlignment="1">
      <alignment horizontal="center"/>
    </xf>
    <xf numFmtId="0" fontId="0" fillId="0" borderId="14" xfId="0" applyFont="1" applyBorder="1" applyAlignment="1">
      <alignment/>
    </xf>
    <xf numFmtId="0" fontId="0" fillId="0" borderId="14" xfId="0" applyBorder="1" applyAlignment="1">
      <alignment/>
    </xf>
    <xf numFmtId="0" fontId="0" fillId="0" borderId="12" xfId="0" applyBorder="1" applyAlignment="1">
      <alignment horizontal="center"/>
    </xf>
    <xf numFmtId="37" fontId="0" fillId="0" borderId="14" xfId="0" applyNumberFormat="1" applyBorder="1" applyAlignment="1">
      <alignment/>
    </xf>
    <xf numFmtId="39" fontId="0" fillId="0" borderId="0" xfId="0" applyNumberFormat="1" applyAlignment="1">
      <alignment/>
    </xf>
    <xf numFmtId="37" fontId="0" fillId="0" borderId="15" xfId="15" applyNumberFormat="1" applyBorder="1" applyAlignment="1">
      <alignment/>
    </xf>
    <xf numFmtId="37" fontId="0" fillId="0" borderId="0" xfId="0" applyNumberFormat="1" applyAlignment="1">
      <alignment horizontal="center"/>
    </xf>
    <xf numFmtId="37" fontId="0" fillId="0" borderId="14" xfId="0" applyNumberFormat="1" applyBorder="1" applyAlignment="1">
      <alignment horizontal="center"/>
    </xf>
    <xf numFmtId="37" fontId="0" fillId="0" borderId="12" xfId="0" applyNumberFormat="1" applyBorder="1" applyAlignment="1">
      <alignment/>
    </xf>
    <xf numFmtId="37" fontId="0" fillId="0" borderId="1" xfId="0" applyNumberFormat="1" applyFill="1" applyBorder="1" applyAlignment="1">
      <alignment/>
    </xf>
    <xf numFmtId="37" fontId="1" fillId="0" borderId="0" xfId="0" applyNumberFormat="1" applyFont="1" applyAlignment="1">
      <alignment horizontal="center"/>
    </xf>
    <xf numFmtId="37" fontId="1" fillId="0" borderId="14" xfId="0" applyNumberFormat="1" applyFont="1" applyBorder="1" applyAlignment="1">
      <alignment horizontal="center"/>
    </xf>
    <xf numFmtId="39" fontId="1" fillId="0" borderId="0" xfId="0" applyNumberFormat="1" applyFont="1" applyAlignment="1">
      <alignment horizontal="center"/>
    </xf>
    <xf numFmtId="39" fontId="1" fillId="0" borderId="0" xfId="0" applyNumberFormat="1" applyFont="1" applyBorder="1" applyAlignment="1" quotePrefix="1">
      <alignment horizontal="center"/>
    </xf>
    <xf numFmtId="39" fontId="1" fillId="0" borderId="0" xfId="0" applyNumberFormat="1" applyFont="1" applyAlignment="1" quotePrefix="1">
      <alignment horizontal="center"/>
    </xf>
    <xf numFmtId="39" fontId="0" fillId="0" borderId="0" xfId="0" applyNumberFormat="1" applyBorder="1" applyAlignment="1">
      <alignment/>
    </xf>
    <xf numFmtId="39" fontId="0" fillId="0" borderId="0" xfId="0" applyNumberFormat="1" applyAlignment="1">
      <alignment horizontal="center"/>
    </xf>
    <xf numFmtId="37" fontId="1" fillId="0" borderId="0" xfId="0" applyNumberFormat="1" applyFont="1" applyAlignment="1" quotePrefix="1">
      <alignment horizontal="center"/>
    </xf>
    <xf numFmtId="37" fontId="0" fillId="0" borderId="0" xfId="0" applyNumberFormat="1" applyFill="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2" xfId="0" applyNumberFormat="1" applyFont="1" applyBorder="1" applyAlignment="1">
      <alignment horizontal="center"/>
    </xf>
    <xf numFmtId="37" fontId="1" fillId="0" borderId="9" xfId="0" applyNumberFormat="1" applyFont="1" applyBorder="1" applyAlignment="1">
      <alignment horizontal="center"/>
    </xf>
    <xf numFmtId="37" fontId="1" fillId="0" borderId="4" xfId="0" applyNumberFormat="1" applyFont="1" applyBorder="1" applyAlignment="1">
      <alignment horizontal="center"/>
    </xf>
    <xf numFmtId="37" fontId="1" fillId="0" borderId="8" xfId="0" applyNumberFormat="1" applyFont="1" applyBorder="1" applyAlignment="1">
      <alignment horizontal="center"/>
    </xf>
    <xf numFmtId="37" fontId="0" fillId="0" borderId="4" xfId="0" applyNumberFormat="1" applyBorder="1" applyAlignment="1">
      <alignment/>
    </xf>
    <xf numFmtId="37" fontId="0" fillId="0" borderId="8" xfId="0" applyNumberFormat="1" applyBorder="1" applyAlignment="1">
      <alignment/>
    </xf>
    <xf numFmtId="37" fontId="1" fillId="0" borderId="6" xfId="0" applyNumberFormat="1" applyFont="1" applyBorder="1" applyAlignment="1">
      <alignment horizontal="center"/>
    </xf>
    <xf numFmtId="37" fontId="1" fillId="0" borderId="10" xfId="0" applyNumberFormat="1" applyFont="1" applyBorder="1" applyAlignment="1">
      <alignment horizontal="center"/>
    </xf>
    <xf numFmtId="37" fontId="0" fillId="0" borderId="9" xfId="0" applyNumberFormat="1" applyBorder="1" applyAlignment="1">
      <alignment/>
    </xf>
    <xf numFmtId="37" fontId="0" fillId="0" borderId="2" xfId="0" applyNumberFormat="1" applyBorder="1" applyAlignment="1">
      <alignment/>
    </xf>
    <xf numFmtId="37" fontId="0" fillId="0" borderId="9" xfId="0" applyNumberFormat="1" applyBorder="1" applyAlignment="1">
      <alignment/>
    </xf>
    <xf numFmtId="37" fontId="0" fillId="0" borderId="8" xfId="0" applyNumberFormat="1" applyBorder="1" applyAlignment="1">
      <alignment/>
    </xf>
    <xf numFmtId="37" fontId="0" fillId="0" borderId="0" xfId="0" applyNumberFormat="1" applyBorder="1" applyAlignment="1">
      <alignment/>
    </xf>
    <xf numFmtId="37" fontId="0" fillId="0" borderId="8" xfId="0" applyNumberFormat="1" applyFill="1" applyBorder="1" applyAlignment="1">
      <alignment/>
    </xf>
    <xf numFmtId="37" fontId="0" fillId="0" borderId="4" xfId="0" applyNumberFormat="1" applyFill="1" applyBorder="1" applyAlignment="1">
      <alignment/>
    </xf>
    <xf numFmtId="37" fontId="0" fillId="0" borderId="8" xfId="0" applyNumberFormat="1" applyFill="1" applyBorder="1" applyAlignment="1">
      <alignment/>
    </xf>
    <xf numFmtId="37" fontId="0" fillId="0" borderId="10" xfId="0" applyNumberFormat="1" applyBorder="1" applyAlignment="1">
      <alignment horizontal="center"/>
    </xf>
    <xf numFmtId="37" fontId="0" fillId="0" borderId="6" xfId="0" applyNumberFormat="1" applyBorder="1" applyAlignment="1">
      <alignment horizontal="center"/>
    </xf>
    <xf numFmtId="37" fontId="0" fillId="0" borderId="16" xfId="0" applyNumberFormat="1" applyBorder="1" applyAlignment="1">
      <alignment/>
    </xf>
    <xf numFmtId="37" fontId="0" fillId="0" borderId="17" xfId="0" applyNumberFormat="1" applyBorder="1" applyAlignment="1">
      <alignment/>
    </xf>
    <xf numFmtId="37" fontId="0" fillId="0" borderId="3" xfId="0" applyNumberFormat="1" applyBorder="1" applyAlignment="1">
      <alignment/>
    </xf>
    <xf numFmtId="37" fontId="0" fillId="0" borderId="5" xfId="0" applyNumberFormat="1" applyBorder="1" applyAlignment="1">
      <alignment/>
    </xf>
    <xf numFmtId="37" fontId="0" fillId="0" borderId="10" xfId="0" applyNumberFormat="1" applyBorder="1" applyAlignment="1">
      <alignment/>
    </xf>
    <xf numFmtId="37" fontId="0" fillId="0" borderId="7" xfId="0" applyNumberFormat="1" applyBorder="1" applyAlignment="1">
      <alignment/>
    </xf>
    <xf numFmtId="0" fontId="1" fillId="0" borderId="4" xfId="0" applyNumberFormat="1" applyFont="1" applyBorder="1" applyAlignment="1">
      <alignment horizontal="center"/>
    </xf>
    <xf numFmtId="0" fontId="1" fillId="0" borderId="8" xfId="0" applyNumberFormat="1" applyFont="1" applyBorder="1" applyAlignment="1">
      <alignment horizontal="center"/>
    </xf>
    <xf numFmtId="39" fontId="0" fillId="0" borderId="8" xfId="0" applyNumberFormat="1" applyBorder="1" applyAlignment="1">
      <alignment/>
    </xf>
    <xf numFmtId="39" fontId="0" fillId="0" borderId="8" xfId="0" applyNumberFormat="1" applyBorder="1" applyAlignment="1">
      <alignment/>
    </xf>
    <xf numFmtId="0" fontId="0" fillId="0" borderId="0" xfId="0" applyAlignment="1">
      <alignment horizontal="justify" vertical="center" wrapText="1"/>
    </xf>
    <xf numFmtId="0" fontId="3" fillId="2" borderId="0" xfId="0" applyFont="1" applyFill="1" applyAlignment="1">
      <alignment horizontal="justify" vertical="center" wrapText="1"/>
    </xf>
    <xf numFmtId="0" fontId="3" fillId="0" borderId="0" xfId="0" applyFont="1" applyFill="1" applyAlignment="1">
      <alignment/>
    </xf>
    <xf numFmtId="37" fontId="4" fillId="0" borderId="0" xfId="0" applyNumberFormat="1" applyFont="1" applyFill="1" applyAlignment="1">
      <alignment/>
    </xf>
    <xf numFmtId="0" fontId="4" fillId="0" borderId="0" xfId="0" applyFont="1" applyFill="1" applyAlignment="1">
      <alignment horizontal="justify" vertical="center" wrapText="1"/>
    </xf>
    <xf numFmtId="37" fontId="4" fillId="0" borderId="0" xfId="0" applyNumberFormat="1" applyFont="1" applyAlignment="1">
      <alignment/>
    </xf>
    <xf numFmtId="37" fontId="4" fillId="0" borderId="1" xfId="0" applyNumberFormat="1" applyFont="1" applyFill="1" applyBorder="1" applyAlignment="1">
      <alignment/>
    </xf>
    <xf numFmtId="3" fontId="4" fillId="0" borderId="0" xfId="0" applyNumberFormat="1" applyFont="1" applyAlignment="1">
      <alignment/>
    </xf>
    <xf numFmtId="37" fontId="0" fillId="0" borderId="15" xfId="0" applyNumberFormat="1" applyBorder="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0" fontId="4" fillId="0" borderId="0" xfId="0" applyFont="1" applyFill="1" applyAlignment="1" quotePrefix="1">
      <alignment horizontal="justify" vertical="center" wrapText="1"/>
    </xf>
    <xf numFmtId="0" fontId="4" fillId="0" borderId="0" xfId="0" applyFont="1" applyAlignment="1" quotePrefix="1">
      <alignment/>
    </xf>
    <xf numFmtId="171" fontId="0" fillId="0" borderId="0" xfId="15" applyAlignment="1">
      <alignment horizontal="justify" vertical="center" wrapText="1"/>
    </xf>
    <xf numFmtId="171" fontId="0" fillId="0" borderId="0" xfId="15" applyAlignment="1">
      <alignment/>
    </xf>
    <xf numFmtId="171" fontId="0" fillId="0" borderId="0" xfId="0" applyNumberFormat="1" applyAlignment="1">
      <alignment/>
    </xf>
    <xf numFmtId="39" fontId="0" fillId="0" borderId="1" xfId="0" applyNumberFormat="1" applyBorder="1" applyAlignment="1">
      <alignment/>
    </xf>
    <xf numFmtId="171" fontId="0" fillId="0" borderId="0" xfId="0" applyNumberFormat="1" applyAlignment="1">
      <alignment horizontal="justify" vertical="center" wrapText="1"/>
    </xf>
    <xf numFmtId="171" fontId="0" fillId="0" borderId="0" xfId="15"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0" xfId="0" applyFill="1" applyAlignment="1">
      <alignment/>
    </xf>
    <xf numFmtId="193" fontId="0" fillId="0" borderId="0" xfId="15" applyNumberFormat="1" applyFill="1" applyAlignment="1">
      <alignment/>
    </xf>
    <xf numFmtId="0" fontId="0" fillId="0" borderId="1" xfId="0" applyBorder="1" applyAlignment="1">
      <alignment horizontal="center"/>
    </xf>
    <xf numFmtId="37" fontId="1" fillId="0" borderId="11" xfId="0" applyNumberFormat="1" applyFont="1" applyBorder="1" applyAlignment="1">
      <alignment horizontal="center"/>
    </xf>
    <xf numFmtId="37" fontId="1" fillId="0" borderId="16" xfId="0" applyNumberFormat="1" applyFont="1" applyBorder="1" applyAlignment="1">
      <alignment horizontal="center"/>
    </xf>
    <xf numFmtId="37" fontId="1" fillId="0" borderId="4" xfId="0" applyNumberFormat="1" applyFont="1" applyBorder="1" applyAlignment="1">
      <alignment horizontal="center"/>
    </xf>
    <xf numFmtId="37" fontId="1" fillId="0" borderId="5" xfId="0" applyNumberFormat="1" applyFont="1" applyBorder="1" applyAlignment="1">
      <alignment horizontal="center"/>
    </xf>
    <xf numFmtId="199" fontId="0" fillId="0" borderId="11" xfId="0" applyNumberFormat="1" applyBorder="1" applyAlignment="1">
      <alignment horizontal="center" vertical="center"/>
    </xf>
    <xf numFmtId="199" fontId="0" fillId="0" borderId="16" xfId="0" applyNumberFormat="1" applyBorder="1" applyAlignment="1">
      <alignment horizontal="center" vertical="center"/>
    </xf>
    <xf numFmtId="199" fontId="0" fillId="0" borderId="11" xfId="0" applyNumberFormat="1" applyFill="1" applyBorder="1" applyAlignment="1">
      <alignment horizontal="center" vertical="center"/>
    </xf>
    <xf numFmtId="199" fontId="0" fillId="0" borderId="16" xfId="0" applyNumberFormat="1" applyFill="1" applyBorder="1" applyAlignment="1">
      <alignment horizontal="center" vertical="center"/>
    </xf>
    <xf numFmtId="39" fontId="1" fillId="0" borderId="0" xfId="0" applyNumberFormat="1" applyFont="1" applyAlignment="1">
      <alignment horizontal="center"/>
    </xf>
    <xf numFmtId="39" fontId="1" fillId="0" borderId="14" xfId="0" applyNumberFormat="1" applyFont="1" applyBorder="1" applyAlignment="1" quotePrefix="1">
      <alignment horizontal="center"/>
    </xf>
    <xf numFmtId="37" fontId="1" fillId="0" borderId="14" xfId="0" applyNumberFormat="1" applyFont="1" applyBorder="1" applyAlignment="1">
      <alignment horizontal="center"/>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justify" vertical="center" wrapText="1"/>
    </xf>
    <xf numFmtId="0" fontId="0" fillId="0" borderId="0" xfId="0" applyAlignment="1">
      <alignment/>
    </xf>
    <xf numFmtId="0" fontId="1" fillId="0" borderId="0" xfId="0" applyFont="1" applyAlignment="1">
      <alignment/>
    </xf>
    <xf numFmtId="0" fontId="0" fillId="0" borderId="0" xfId="0"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5"/>
  <sheetViews>
    <sheetView showGridLines="0" zoomScale="70" zoomScaleNormal="70" workbookViewId="0" topLeftCell="A32">
      <selection activeCell="A19" sqref="A19"/>
    </sheetView>
  </sheetViews>
  <sheetFormatPr defaultColWidth="9.140625" defaultRowHeight="12.75"/>
  <cols>
    <col min="1" max="1" width="3.7109375" style="0" customWidth="1"/>
    <col min="2" max="2" width="35.7109375" style="0" customWidth="1"/>
    <col min="3" max="6" width="20.7109375" style="39" customWidth="1"/>
  </cols>
  <sheetData>
    <row r="1" ht="12.75">
      <c r="A1" s="3" t="s">
        <v>51</v>
      </c>
    </row>
    <row r="2" ht="12.75">
      <c r="A2" t="s">
        <v>52</v>
      </c>
    </row>
    <row r="4" ht="12.75">
      <c r="A4" t="s">
        <v>53</v>
      </c>
    </row>
    <row r="5" ht="12.75">
      <c r="A5" t="s">
        <v>54</v>
      </c>
    </row>
    <row r="7" spans="1:3" ht="12.75">
      <c r="A7" t="s">
        <v>55</v>
      </c>
      <c r="C7" s="62" t="s">
        <v>0</v>
      </c>
    </row>
    <row r="8" spans="1:3" ht="12.75">
      <c r="A8" t="s">
        <v>56</v>
      </c>
      <c r="C8" s="62" t="s">
        <v>69</v>
      </c>
    </row>
    <row r="9" spans="1:3" ht="12.75">
      <c r="A9" t="s">
        <v>57</v>
      </c>
      <c r="C9" s="62" t="s">
        <v>70</v>
      </c>
    </row>
    <row r="10" spans="1:3" ht="12.75">
      <c r="A10" t="s">
        <v>58</v>
      </c>
      <c r="C10" s="62" t="s">
        <v>71</v>
      </c>
    </row>
    <row r="12" ht="12.75">
      <c r="A12" s="3" t="s">
        <v>59</v>
      </c>
    </row>
    <row r="14" spans="1:3" ht="12.75">
      <c r="A14" t="s">
        <v>60</v>
      </c>
      <c r="C14" s="63" t="s">
        <v>73</v>
      </c>
    </row>
    <row r="15" spans="1:3" ht="12.75">
      <c r="A15" t="s">
        <v>61</v>
      </c>
      <c r="C15" s="64"/>
    </row>
    <row r="16" ht="12.75">
      <c r="C16" s="64"/>
    </row>
    <row r="17" spans="1:3" ht="12.75">
      <c r="A17" t="s">
        <v>62</v>
      </c>
      <c r="C17" s="64">
        <v>3</v>
      </c>
    </row>
    <row r="18" ht="12.75">
      <c r="C18" s="64"/>
    </row>
    <row r="19" spans="1:3" ht="12.75">
      <c r="A19" t="s">
        <v>63</v>
      </c>
      <c r="C19" s="63" t="s">
        <v>72</v>
      </c>
    </row>
    <row r="20" ht="12.75">
      <c r="C20" s="62"/>
    </row>
    <row r="21" spans="1:3" ht="12.75">
      <c r="A21" t="s">
        <v>64</v>
      </c>
      <c r="C21" s="62" t="s">
        <v>74</v>
      </c>
    </row>
    <row r="23" ht="12.75">
      <c r="A23" t="s">
        <v>65</v>
      </c>
    </row>
    <row r="26" ht="12.75">
      <c r="A26" t="s">
        <v>66</v>
      </c>
    </row>
    <row r="28" ht="12.75">
      <c r="A28" s="3" t="s">
        <v>67</v>
      </c>
    </row>
    <row r="30" ht="12.75">
      <c r="A30" t="s">
        <v>68</v>
      </c>
    </row>
    <row r="32" spans="1:6" ht="12.75">
      <c r="A32" s="8"/>
      <c r="B32" s="9"/>
      <c r="C32" s="117" t="s">
        <v>82</v>
      </c>
      <c r="D32" s="118"/>
      <c r="E32" s="117" t="s">
        <v>83</v>
      </c>
      <c r="F32" s="118"/>
    </row>
    <row r="33" spans="1:6" ht="12.75">
      <c r="A33" s="10"/>
      <c r="B33" s="11"/>
      <c r="C33" s="65" t="s">
        <v>75</v>
      </c>
      <c r="D33" s="66" t="s">
        <v>76</v>
      </c>
      <c r="E33" s="66" t="s">
        <v>75</v>
      </c>
      <c r="F33" s="66" t="s">
        <v>76</v>
      </c>
    </row>
    <row r="34" spans="1:6" ht="12.75">
      <c r="A34" s="10"/>
      <c r="B34" s="11"/>
      <c r="C34" s="67" t="s">
        <v>77</v>
      </c>
      <c r="D34" s="68" t="s">
        <v>78</v>
      </c>
      <c r="E34" s="68" t="s">
        <v>79</v>
      </c>
      <c r="F34" s="68" t="s">
        <v>78</v>
      </c>
    </row>
    <row r="35" spans="1:6" ht="12.75">
      <c r="A35" s="10"/>
      <c r="B35" s="11"/>
      <c r="C35" s="67"/>
      <c r="D35" s="68" t="s">
        <v>77</v>
      </c>
      <c r="E35" s="68"/>
      <c r="F35" s="68" t="s">
        <v>80</v>
      </c>
    </row>
    <row r="36" spans="1:6" ht="12.75">
      <c r="A36" s="10"/>
      <c r="B36" s="11"/>
      <c r="C36" s="69"/>
      <c r="D36" s="70"/>
      <c r="E36" s="70"/>
      <c r="F36" s="70"/>
    </row>
    <row r="37" spans="1:6" ht="12.75">
      <c r="A37" s="10"/>
      <c r="B37" s="11"/>
      <c r="C37" s="89">
        <v>2003</v>
      </c>
      <c r="D37" s="90">
        <v>2002</v>
      </c>
      <c r="E37" s="89">
        <v>2003</v>
      </c>
      <c r="F37" s="90">
        <v>2002</v>
      </c>
    </row>
    <row r="38" spans="1:6" ht="12.75">
      <c r="A38" s="10"/>
      <c r="B38" s="11"/>
      <c r="C38" s="67"/>
      <c r="D38" s="68"/>
      <c r="E38" s="68"/>
      <c r="F38" s="68"/>
    </row>
    <row r="39" spans="1:6" ht="12.75">
      <c r="A39" s="10"/>
      <c r="B39" s="11"/>
      <c r="C39" s="14">
        <v>37711</v>
      </c>
      <c r="D39" s="15">
        <v>37346</v>
      </c>
      <c r="E39" s="14">
        <v>37711</v>
      </c>
      <c r="F39" s="15">
        <v>37346</v>
      </c>
    </row>
    <row r="40" spans="1:6" ht="12.75">
      <c r="A40" s="12"/>
      <c r="B40" s="13"/>
      <c r="C40" s="71" t="s">
        <v>81</v>
      </c>
      <c r="D40" s="72" t="s">
        <v>81</v>
      </c>
      <c r="E40" s="72" t="s">
        <v>81</v>
      </c>
      <c r="F40" s="72" t="s">
        <v>81</v>
      </c>
    </row>
    <row r="41" spans="1:6" ht="12.75">
      <c r="A41" s="16">
        <v>1</v>
      </c>
      <c r="B41" s="19" t="s">
        <v>11</v>
      </c>
      <c r="C41" s="73">
        <f>+PL!C12/1000</f>
        <v>5732.62</v>
      </c>
      <c r="D41" s="74">
        <f>+PL!E12/1000</f>
        <v>904.691</v>
      </c>
      <c r="E41" s="75">
        <f>+PL!G12/1000</f>
        <v>11404.826</v>
      </c>
      <c r="F41" s="75">
        <f>+PL!I12/1000</f>
        <v>6614.336</v>
      </c>
    </row>
    <row r="42" spans="1:6" ht="12.75">
      <c r="A42" s="17">
        <v>2</v>
      </c>
      <c r="B42" s="20" t="s">
        <v>84</v>
      </c>
      <c r="C42" s="76">
        <f>+PL!C24/1000</f>
        <v>1065.407</v>
      </c>
      <c r="D42" s="69">
        <f>+PL!E24/1000</f>
        <v>-499.991</v>
      </c>
      <c r="E42" s="70">
        <f>+PL!G24/1000</f>
        <v>2812.58</v>
      </c>
      <c r="F42" s="70">
        <f>+PL!I24/1000</f>
        <v>551.86</v>
      </c>
    </row>
    <row r="43" spans="1:6" ht="12.75">
      <c r="A43" s="17">
        <v>3</v>
      </c>
      <c r="B43" s="20" t="s">
        <v>85</v>
      </c>
      <c r="C43" s="76">
        <f>+PL!C32/1000</f>
        <v>708.82</v>
      </c>
      <c r="D43" s="69">
        <f>+PL!E32/1000</f>
        <v>-504.657</v>
      </c>
      <c r="E43" s="70">
        <f>+PL!G32/1000</f>
        <v>2050.602</v>
      </c>
      <c r="F43" s="70">
        <f>+PL!I32/1000</f>
        <v>501.859</v>
      </c>
    </row>
    <row r="44" spans="1:6" ht="12.75">
      <c r="A44" s="17"/>
      <c r="B44" s="20" t="s">
        <v>86</v>
      </c>
      <c r="C44" s="76"/>
      <c r="D44" s="77"/>
      <c r="E44" s="70"/>
      <c r="F44" s="70"/>
    </row>
    <row r="45" spans="1:6" ht="12.75">
      <c r="A45" s="17">
        <v>4</v>
      </c>
      <c r="B45" s="20" t="s">
        <v>87</v>
      </c>
      <c r="C45" s="78">
        <f>+C43</f>
        <v>708.82</v>
      </c>
      <c r="D45" s="79">
        <f>+D43</f>
        <v>-504.657</v>
      </c>
      <c r="E45" s="80">
        <f>+E43</f>
        <v>2050.602</v>
      </c>
      <c r="F45" s="80">
        <f>+F43</f>
        <v>501.859</v>
      </c>
    </row>
    <row r="46" spans="1:6" ht="12.75">
      <c r="A46" s="17">
        <v>5</v>
      </c>
      <c r="B46" s="20" t="s">
        <v>88</v>
      </c>
      <c r="C46" s="91">
        <f>PL!C34</f>
        <v>0.77</v>
      </c>
      <c r="D46" s="58">
        <f>PL!E34</f>
        <v>-0.63</v>
      </c>
      <c r="E46" s="92">
        <f>PL!G34</f>
        <v>2.44</v>
      </c>
      <c r="F46" s="92">
        <f>PL!I34</f>
        <v>0.68</v>
      </c>
    </row>
    <row r="47" spans="1:6" ht="12.75">
      <c r="A47" s="18">
        <v>6</v>
      </c>
      <c r="B47" s="21" t="s">
        <v>23</v>
      </c>
      <c r="C47" s="81" t="s">
        <v>25</v>
      </c>
      <c r="D47" s="82" t="s">
        <v>25</v>
      </c>
      <c r="E47" s="81" t="s">
        <v>25</v>
      </c>
      <c r="F47" s="81" t="s">
        <v>25</v>
      </c>
    </row>
    <row r="48" spans="1:6" ht="6" customHeight="1">
      <c r="A48" s="22"/>
      <c r="B48" s="23"/>
      <c r="C48" s="51"/>
      <c r="D48" s="51"/>
      <c r="E48" s="51"/>
      <c r="F48" s="83"/>
    </row>
    <row r="49" spans="1:6" ht="12.75">
      <c r="A49" s="2"/>
      <c r="C49" s="119" t="s">
        <v>90</v>
      </c>
      <c r="D49" s="120"/>
      <c r="E49" s="119" t="s">
        <v>91</v>
      </c>
      <c r="F49" s="120"/>
    </row>
    <row r="50" spans="1:6" ht="19.5" customHeight="1">
      <c r="A50" s="24">
        <v>7</v>
      </c>
      <c r="B50" s="29" t="s">
        <v>89</v>
      </c>
      <c r="C50" s="123">
        <v>0.065</v>
      </c>
      <c r="D50" s="124"/>
      <c r="E50" s="121">
        <v>0.02</v>
      </c>
      <c r="F50" s="122"/>
    </row>
    <row r="52" ht="12.75">
      <c r="A52" s="3" t="s">
        <v>92</v>
      </c>
    </row>
    <row r="54" spans="1:6" ht="12.75">
      <c r="A54" s="8"/>
      <c r="B54" s="9"/>
      <c r="C54" s="117" t="s">
        <v>82</v>
      </c>
      <c r="D54" s="118"/>
      <c r="E54" s="117" t="s">
        <v>83</v>
      </c>
      <c r="F54" s="118"/>
    </row>
    <row r="55" spans="1:6" ht="12.75">
      <c r="A55" s="10"/>
      <c r="B55" s="11"/>
      <c r="C55" s="65" t="s">
        <v>75</v>
      </c>
      <c r="D55" s="66" t="s">
        <v>76</v>
      </c>
      <c r="E55" s="66" t="s">
        <v>75</v>
      </c>
      <c r="F55" s="66" t="s">
        <v>76</v>
      </c>
    </row>
    <row r="56" spans="1:6" ht="12.75">
      <c r="A56" s="10"/>
      <c r="B56" s="11"/>
      <c r="C56" s="67" t="s">
        <v>77</v>
      </c>
      <c r="D56" s="68" t="s">
        <v>78</v>
      </c>
      <c r="E56" s="68" t="s">
        <v>79</v>
      </c>
      <c r="F56" s="68" t="s">
        <v>78</v>
      </c>
    </row>
    <row r="57" spans="1:6" ht="12.75">
      <c r="A57" s="10"/>
      <c r="B57" s="11"/>
      <c r="C57" s="67"/>
      <c r="D57" s="68" t="s">
        <v>77</v>
      </c>
      <c r="E57" s="68"/>
      <c r="F57" s="68" t="s">
        <v>80</v>
      </c>
    </row>
    <row r="58" spans="1:6" ht="12.75">
      <c r="A58" s="10"/>
      <c r="B58" s="11"/>
      <c r="C58" s="69"/>
      <c r="D58" s="70"/>
      <c r="E58" s="70"/>
      <c r="F58" s="70"/>
    </row>
    <row r="59" spans="1:6" ht="12.75">
      <c r="A59" s="10"/>
      <c r="B59" s="11"/>
      <c r="C59" s="89">
        <v>2003</v>
      </c>
      <c r="D59" s="90">
        <v>2002</v>
      </c>
      <c r="E59" s="89">
        <v>2003</v>
      </c>
      <c r="F59" s="90">
        <v>2002</v>
      </c>
    </row>
    <row r="60" spans="1:6" ht="12.75">
      <c r="A60" s="10"/>
      <c r="B60" s="11"/>
      <c r="C60" s="67"/>
      <c r="D60" s="68"/>
      <c r="E60" s="68"/>
      <c r="F60" s="68"/>
    </row>
    <row r="61" spans="1:6" ht="12.75">
      <c r="A61" s="10"/>
      <c r="B61" s="11"/>
      <c r="C61" s="14">
        <v>37711</v>
      </c>
      <c r="D61" s="15">
        <v>37346</v>
      </c>
      <c r="E61" s="14">
        <v>37711</v>
      </c>
      <c r="F61" s="15">
        <v>37346</v>
      </c>
    </row>
    <row r="62" spans="1:6" ht="12.75">
      <c r="A62" s="12"/>
      <c r="B62" s="13"/>
      <c r="C62" s="71" t="s">
        <v>81</v>
      </c>
      <c r="D62" s="72" t="s">
        <v>81</v>
      </c>
      <c r="E62" s="72" t="s">
        <v>81</v>
      </c>
      <c r="F62" s="72" t="s">
        <v>81</v>
      </c>
    </row>
    <row r="63" spans="1:6" ht="12.75">
      <c r="A63" s="16">
        <v>1</v>
      </c>
      <c r="B63" s="25" t="s">
        <v>93</v>
      </c>
      <c r="C63" s="75">
        <v>1355</v>
      </c>
      <c r="D63" s="84">
        <v>-223</v>
      </c>
      <c r="E63" s="75">
        <v>3631</v>
      </c>
      <c r="F63" s="85">
        <v>1387</v>
      </c>
    </row>
    <row r="64" spans="1:6" ht="12.75">
      <c r="A64" s="17">
        <v>2</v>
      </c>
      <c r="B64" s="26" t="s">
        <v>94</v>
      </c>
      <c r="C64" s="70">
        <v>9</v>
      </c>
      <c r="D64" s="77">
        <v>1</v>
      </c>
      <c r="E64" s="70">
        <v>27</v>
      </c>
      <c r="F64" s="86">
        <v>1</v>
      </c>
    </row>
    <row r="65" spans="1:6" ht="12.75">
      <c r="A65" s="18">
        <v>3</v>
      </c>
      <c r="B65" s="27" t="s">
        <v>95</v>
      </c>
      <c r="C65" s="87">
        <v>11</v>
      </c>
      <c r="D65" s="46">
        <v>3</v>
      </c>
      <c r="E65" s="87">
        <v>19</v>
      </c>
      <c r="F65" s="88">
        <v>8</v>
      </c>
    </row>
  </sheetData>
  <mergeCells count="8">
    <mergeCell ref="C54:D54"/>
    <mergeCell ref="E54:F54"/>
    <mergeCell ref="C32:D32"/>
    <mergeCell ref="E32:F32"/>
    <mergeCell ref="C49:D49"/>
    <mergeCell ref="E49:F49"/>
    <mergeCell ref="E50:F50"/>
    <mergeCell ref="C50:D50"/>
  </mergeCells>
  <printOptions/>
  <pageMargins left="0.31496062992125984" right="0.1968503937007874" top="0.3937007874015748" bottom="0.3937007874015748" header="0.5118110236220472" footer="0.5118110236220472"/>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D52"/>
  <sheetViews>
    <sheetView showGridLines="0" tabSelected="1" workbookViewId="0" topLeftCell="A35">
      <selection activeCell="A51" sqref="A51:D52"/>
    </sheetView>
  </sheetViews>
  <sheetFormatPr defaultColWidth="9.140625" defaultRowHeight="12.75"/>
  <cols>
    <col min="1" max="1" width="40.7109375" style="0" customWidth="1"/>
    <col min="2" max="2" width="14.7109375" style="39" customWidth="1"/>
    <col min="3" max="3" width="1.7109375" style="39" customWidth="1"/>
    <col min="4" max="4" width="14.7109375" style="39" customWidth="1"/>
  </cols>
  <sheetData>
    <row r="1" ht="12.75">
      <c r="A1" s="3" t="s">
        <v>0</v>
      </c>
    </row>
    <row r="2" ht="12.75">
      <c r="A2" s="4" t="s">
        <v>1</v>
      </c>
    </row>
    <row r="3" ht="12.75">
      <c r="A3" s="4" t="s">
        <v>2</v>
      </c>
    </row>
    <row r="5" ht="12.75">
      <c r="A5" s="3" t="s">
        <v>26</v>
      </c>
    </row>
    <row r="6" ht="12.75">
      <c r="A6" s="3" t="s">
        <v>50</v>
      </c>
    </row>
    <row r="8" spans="2:4" ht="12.75">
      <c r="B8" s="60" t="s">
        <v>8</v>
      </c>
      <c r="C8" s="53"/>
      <c r="D8" s="60" t="s">
        <v>9</v>
      </c>
    </row>
    <row r="9" spans="2:4" ht="12.75">
      <c r="B9" s="53" t="s">
        <v>10</v>
      </c>
      <c r="D9" s="53" t="s">
        <v>10</v>
      </c>
    </row>
    <row r="10" ht="12.75">
      <c r="A10" s="3" t="s">
        <v>27</v>
      </c>
    </row>
    <row r="11" spans="1:4" ht="12.75">
      <c r="A11" t="s">
        <v>28</v>
      </c>
      <c r="B11" s="39">
        <v>1703019</v>
      </c>
      <c r="D11" s="39">
        <v>245579</v>
      </c>
    </row>
    <row r="12" spans="1:4" ht="12.75">
      <c r="A12" t="s">
        <v>29</v>
      </c>
      <c r="B12" s="39">
        <v>1284019</v>
      </c>
      <c r="D12" s="39">
        <v>1295721</v>
      </c>
    </row>
    <row r="13" spans="1:4" ht="12.75">
      <c r="A13" t="s">
        <v>30</v>
      </c>
      <c r="B13" s="39">
        <v>3394340</v>
      </c>
      <c r="D13" s="39">
        <v>1880959</v>
      </c>
    </row>
    <row r="14" spans="1:4" ht="12.75">
      <c r="A14" t="s">
        <v>31</v>
      </c>
      <c r="B14" s="39">
        <v>8316398</v>
      </c>
      <c r="D14" s="39">
        <v>962557</v>
      </c>
    </row>
    <row r="15" spans="2:4" ht="12.75">
      <c r="B15" s="51">
        <f>SUM(B11:B14)</f>
        <v>14697776</v>
      </c>
      <c r="D15" s="51">
        <f>SUM(D11:D14)</f>
        <v>4384816</v>
      </c>
    </row>
    <row r="17" ht="12.75">
      <c r="A17" s="3" t="s">
        <v>32</v>
      </c>
    </row>
    <row r="18" spans="1:4" ht="12.75">
      <c r="A18" t="s">
        <v>33</v>
      </c>
      <c r="B18" s="39">
        <v>2543680</v>
      </c>
      <c r="D18" s="39">
        <v>1748957</v>
      </c>
    </row>
    <row r="19" spans="1:4" ht="12.75">
      <c r="A19" t="s">
        <v>34</v>
      </c>
      <c r="B19" s="39">
        <v>5732855</v>
      </c>
      <c r="D19" s="39">
        <v>1396570</v>
      </c>
    </row>
    <row r="20" spans="1:4" ht="12.75">
      <c r="A20" t="s">
        <v>18</v>
      </c>
      <c r="B20" s="39">
        <v>708042</v>
      </c>
      <c r="D20" s="39">
        <v>118335</v>
      </c>
    </row>
    <row r="21" spans="2:4" ht="12.75">
      <c r="B21" s="51">
        <f>SUM(B18:B20)</f>
        <v>8984577</v>
      </c>
      <c r="D21" s="51">
        <f>SUM(D18:D20)</f>
        <v>3263862</v>
      </c>
    </row>
    <row r="23" spans="1:4" ht="12.75">
      <c r="A23" s="3" t="s">
        <v>35</v>
      </c>
      <c r="B23" s="39">
        <f>+B15-B21</f>
        <v>5713199</v>
      </c>
      <c r="D23" s="39">
        <f>+D15-D21</f>
        <v>1120954</v>
      </c>
    </row>
    <row r="25" spans="1:4" ht="12.75">
      <c r="A25" s="3" t="s">
        <v>36</v>
      </c>
      <c r="B25" s="39">
        <v>2667518</v>
      </c>
      <c r="D25" s="39">
        <v>2169233</v>
      </c>
    </row>
    <row r="26" spans="1:4" ht="12.75">
      <c r="A26" s="3" t="s">
        <v>37</v>
      </c>
      <c r="B26" s="39">
        <v>0</v>
      </c>
      <c r="D26" s="39">
        <v>243159</v>
      </c>
    </row>
    <row r="27" spans="1:4" ht="12.75">
      <c r="A27" s="3" t="s">
        <v>38</v>
      </c>
      <c r="B27" s="39">
        <v>63584</v>
      </c>
      <c r="D27" s="39">
        <v>1446254</v>
      </c>
    </row>
    <row r="28" spans="1:4" ht="12.75">
      <c r="A28" s="3" t="s">
        <v>39</v>
      </c>
      <c r="B28" s="39">
        <v>3839760</v>
      </c>
      <c r="D28" s="39">
        <v>1264870</v>
      </c>
    </row>
    <row r="29" spans="1:4" ht="12.75">
      <c r="A29" s="3" t="s">
        <v>40</v>
      </c>
      <c r="B29" s="39">
        <v>-68510</v>
      </c>
      <c r="D29" s="39">
        <v>-111063</v>
      </c>
    </row>
    <row r="30" spans="1:4" ht="12.75">
      <c r="A30" s="3" t="s">
        <v>41</v>
      </c>
      <c r="B30" s="39">
        <v>0</v>
      </c>
      <c r="D30" s="39">
        <v>0</v>
      </c>
    </row>
    <row r="31" spans="1:4" ht="12.75">
      <c r="A31" s="3" t="s">
        <v>42</v>
      </c>
      <c r="B31" s="39">
        <v>-2240000</v>
      </c>
      <c r="D31" s="39">
        <v>-2240000</v>
      </c>
    </row>
    <row r="32" spans="1:4" ht="12.75">
      <c r="A32" s="3" t="s">
        <v>43</v>
      </c>
      <c r="B32" s="39">
        <v>-6000</v>
      </c>
      <c r="D32" s="39">
        <v>0</v>
      </c>
    </row>
    <row r="33" spans="1:4" ht="12.75">
      <c r="A33" s="3" t="s">
        <v>44</v>
      </c>
      <c r="B33" s="39">
        <v>3588523</v>
      </c>
      <c r="D33" s="39">
        <v>4780288</v>
      </c>
    </row>
    <row r="34" spans="1:4" ht="12.75">
      <c r="A34" s="3" t="s">
        <v>147</v>
      </c>
      <c r="B34" s="39">
        <v>-1377</v>
      </c>
      <c r="D34" s="39">
        <v>0</v>
      </c>
    </row>
    <row r="35" spans="2:4" ht="12.75">
      <c r="B35" s="51">
        <f>SUM(B25:B34)</f>
        <v>7843498</v>
      </c>
      <c r="D35" s="51">
        <f>SUM(D25:D34)</f>
        <v>7552741</v>
      </c>
    </row>
    <row r="37" spans="1:4" ht="13.5" thickBot="1">
      <c r="A37" s="3" t="s">
        <v>45</v>
      </c>
      <c r="B37" s="40">
        <f>+B23+B35</f>
        <v>13556697</v>
      </c>
      <c r="D37" s="40">
        <f>+D23+D35</f>
        <v>8673695</v>
      </c>
    </row>
    <row r="38" ht="13.5" thickTop="1"/>
    <row r="40" ht="12.75">
      <c r="A40" s="3" t="s">
        <v>46</v>
      </c>
    </row>
    <row r="41" spans="1:4" ht="12.75">
      <c r="A41" t="s">
        <v>47</v>
      </c>
      <c r="B41" s="39">
        <v>9330000</v>
      </c>
      <c r="D41" s="39">
        <v>8000000</v>
      </c>
    </row>
    <row r="42" spans="1:4" ht="12.75">
      <c r="A42" t="s">
        <v>48</v>
      </c>
      <c r="B42" s="39">
        <v>1860000</v>
      </c>
      <c r="D42" s="39">
        <v>0</v>
      </c>
    </row>
    <row r="43" spans="1:4" ht="12.75">
      <c r="A43" t="s">
        <v>49</v>
      </c>
      <c r="B43" s="61">
        <v>2366697</v>
      </c>
      <c r="D43" s="39">
        <v>673695</v>
      </c>
    </row>
    <row r="44" spans="2:4" ht="13.5" thickBot="1">
      <c r="B44" s="40">
        <f>SUM(B41:B43)</f>
        <v>13556697</v>
      </c>
      <c r="D44" s="40">
        <f>SUM(D41:D43)</f>
        <v>8673695</v>
      </c>
    </row>
    <row r="45" ht="13.5" thickTop="1"/>
    <row r="46" spans="2:4" ht="12.75">
      <c r="B46" s="39">
        <f>+B37-B44</f>
        <v>0</v>
      </c>
      <c r="D46" s="39">
        <f>+D37-D44</f>
        <v>0</v>
      </c>
    </row>
    <row r="48" ht="12.75">
      <c r="A48" t="s">
        <v>96</v>
      </c>
    </row>
    <row r="49" ht="12.75">
      <c r="A49" t="s">
        <v>230</v>
      </c>
    </row>
    <row r="51" spans="1:4" ht="12.75">
      <c r="A51" s="114"/>
      <c r="B51" s="61"/>
      <c r="C51" s="61"/>
      <c r="D51" s="61"/>
    </row>
    <row r="52" spans="1:4" ht="12.75">
      <c r="A52" s="114"/>
      <c r="B52" s="115"/>
      <c r="C52" s="115"/>
      <c r="D52" s="11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1"/>
  <sheetViews>
    <sheetView showGridLines="0" zoomScale="80" zoomScaleNormal="80" workbookViewId="0" topLeftCell="B1">
      <selection activeCell="B36" sqref="B36"/>
    </sheetView>
  </sheetViews>
  <sheetFormatPr defaultColWidth="9.140625" defaultRowHeight="12.75"/>
  <cols>
    <col min="1" max="1" width="9.7109375" style="0" customWidth="1"/>
    <col min="2" max="2" width="31.7109375" style="0" customWidth="1"/>
    <col min="3" max="3" width="14.7109375" style="47" customWidth="1"/>
    <col min="4" max="4" width="1.7109375" style="47" customWidth="1"/>
    <col min="5" max="5" width="14.7109375" style="47" customWidth="1"/>
    <col min="6" max="6" width="2.7109375" style="47" customWidth="1"/>
    <col min="7" max="7" width="14.7109375" style="47" customWidth="1"/>
    <col min="8" max="8" width="1.7109375" style="47" customWidth="1"/>
    <col min="9" max="9" width="14.7109375" style="47" customWidth="1"/>
  </cols>
  <sheetData>
    <row r="1" ht="12.75">
      <c r="A1" s="3" t="s">
        <v>0</v>
      </c>
    </row>
    <row r="2" ht="12.75">
      <c r="A2" s="4" t="s">
        <v>1</v>
      </c>
    </row>
    <row r="3" ht="12.75">
      <c r="A3" s="4" t="s">
        <v>2</v>
      </c>
    </row>
    <row r="5" ht="12.75">
      <c r="A5" s="3" t="s">
        <v>3</v>
      </c>
    </row>
    <row r="6" ht="12.75">
      <c r="A6" s="3" t="s">
        <v>4</v>
      </c>
    </row>
    <row r="8" spans="3:9" ht="12.75">
      <c r="C8" s="125" t="s">
        <v>7</v>
      </c>
      <c r="D8" s="125"/>
      <c r="E8" s="125"/>
      <c r="F8" s="55"/>
      <c r="G8" s="125" t="s">
        <v>6</v>
      </c>
      <c r="H8" s="125"/>
      <c r="I8" s="125"/>
    </row>
    <row r="9" spans="3:9" ht="12.75">
      <c r="C9" s="126" t="s">
        <v>5</v>
      </c>
      <c r="D9" s="126"/>
      <c r="E9" s="126"/>
      <c r="F9" s="56"/>
      <c r="G9" s="126" t="s">
        <v>5</v>
      </c>
      <c r="H9" s="126"/>
      <c r="I9" s="126"/>
    </row>
    <row r="10" spans="3:9" ht="12.75">
      <c r="C10" s="57" t="s">
        <v>8</v>
      </c>
      <c r="D10" s="57"/>
      <c r="E10" s="57" t="s">
        <v>9</v>
      </c>
      <c r="F10" s="57"/>
      <c r="G10" s="57" t="s">
        <v>8</v>
      </c>
      <c r="H10" s="57"/>
      <c r="I10" s="57" t="s">
        <v>9</v>
      </c>
    </row>
    <row r="11" spans="3:9" ht="12.75">
      <c r="C11" s="55" t="s">
        <v>10</v>
      </c>
      <c r="D11" s="55"/>
      <c r="E11" s="55" t="s">
        <v>10</v>
      </c>
      <c r="F11" s="55"/>
      <c r="G11" s="55" t="s">
        <v>10</v>
      </c>
      <c r="H11" s="55"/>
      <c r="I11" s="55" t="s">
        <v>10</v>
      </c>
    </row>
    <row r="12" spans="1:9" ht="12.75">
      <c r="A12" t="s">
        <v>11</v>
      </c>
      <c r="C12" s="39">
        <v>5732620</v>
      </c>
      <c r="D12" s="39"/>
      <c r="E12" s="39">
        <v>904691</v>
      </c>
      <c r="F12" s="39"/>
      <c r="G12" s="39">
        <v>11404826</v>
      </c>
      <c r="H12" s="39"/>
      <c r="I12" s="39">
        <v>6614336</v>
      </c>
    </row>
    <row r="13" spans="1:9" ht="12.75">
      <c r="A13" t="s">
        <v>12</v>
      </c>
      <c r="C13" s="46">
        <v>8782</v>
      </c>
      <c r="D13" s="39"/>
      <c r="E13" s="46">
        <v>1269</v>
      </c>
      <c r="F13" s="39"/>
      <c r="G13" s="46">
        <v>27051</v>
      </c>
      <c r="H13" s="39"/>
      <c r="I13" s="46">
        <v>1269</v>
      </c>
    </row>
    <row r="14" spans="3:9" ht="12.75">
      <c r="C14" s="39">
        <f>+C12+C13</f>
        <v>5741402</v>
      </c>
      <c r="D14" s="39"/>
      <c r="E14" s="39">
        <f>+E12+E13</f>
        <v>905960</v>
      </c>
      <c r="F14" s="39"/>
      <c r="G14" s="39">
        <f>+G12+G13</f>
        <v>11431877</v>
      </c>
      <c r="H14" s="39"/>
      <c r="I14" s="39">
        <f>+I12+I13</f>
        <v>6615605</v>
      </c>
    </row>
    <row r="15" spans="3:9" ht="12.75">
      <c r="C15" s="39"/>
      <c r="D15" s="39"/>
      <c r="E15" s="39"/>
      <c r="F15" s="39"/>
      <c r="G15" s="39"/>
      <c r="H15" s="39"/>
      <c r="I15" s="39"/>
    </row>
    <row r="16" spans="1:9" ht="12.75">
      <c r="A16" t="s">
        <v>13</v>
      </c>
      <c r="C16" s="39">
        <v>-2755607</v>
      </c>
      <c r="D16" s="39"/>
      <c r="E16" s="39">
        <v>-824868</v>
      </c>
      <c r="F16" s="39"/>
      <c r="G16" s="39">
        <v>-4094532</v>
      </c>
      <c r="H16" s="39"/>
      <c r="I16" s="39">
        <v>-2489475</v>
      </c>
    </row>
    <row r="17" spans="3:9" ht="12.75">
      <c r="C17" s="39"/>
      <c r="D17" s="39"/>
      <c r="E17" s="39"/>
      <c r="F17" s="39"/>
      <c r="G17" s="39"/>
      <c r="H17" s="39"/>
      <c r="I17" s="39"/>
    </row>
    <row r="18" spans="1:9" ht="12.75">
      <c r="A18" t="s">
        <v>14</v>
      </c>
      <c r="C18" s="39">
        <v>-1610356</v>
      </c>
      <c r="D18" s="39"/>
      <c r="E18" s="39">
        <v>-299890</v>
      </c>
      <c r="F18" s="39"/>
      <c r="G18" s="39">
        <v>-3659981</v>
      </c>
      <c r="H18" s="39"/>
      <c r="I18" s="39">
        <v>-2730690</v>
      </c>
    </row>
    <row r="19" spans="3:9" ht="12.75">
      <c r="C19" s="39"/>
      <c r="D19" s="39"/>
      <c r="E19" s="39"/>
      <c r="F19" s="39"/>
      <c r="G19" s="39"/>
      <c r="H19" s="39"/>
      <c r="I19" s="39"/>
    </row>
    <row r="20" spans="1:9" ht="12.75">
      <c r="A20" t="s">
        <v>15</v>
      </c>
      <c r="C20" s="39">
        <v>-281193</v>
      </c>
      <c r="D20" s="39"/>
      <c r="E20" s="39">
        <v>-281193</v>
      </c>
      <c r="F20" s="39"/>
      <c r="G20" s="39">
        <v>-843580</v>
      </c>
      <c r="H20" s="39"/>
      <c r="I20" s="39">
        <v>-843580</v>
      </c>
    </row>
    <row r="21" spans="3:9" ht="12.75">
      <c r="C21" s="39"/>
      <c r="D21" s="39"/>
      <c r="E21" s="39"/>
      <c r="F21" s="39"/>
      <c r="G21" s="39"/>
      <c r="H21" s="39"/>
      <c r="I21" s="39"/>
    </row>
    <row r="22" spans="1:9" ht="12.75">
      <c r="A22" t="s">
        <v>16</v>
      </c>
      <c r="C22" s="46">
        <v>-28839</v>
      </c>
      <c r="D22" s="39"/>
      <c r="E22" s="46">
        <v>0</v>
      </c>
      <c r="F22" s="39"/>
      <c r="G22" s="46">
        <v>-21204</v>
      </c>
      <c r="H22" s="39"/>
      <c r="I22" s="46">
        <v>0</v>
      </c>
    </row>
    <row r="23" spans="3:9" ht="12.75">
      <c r="C23" s="39"/>
      <c r="D23" s="39"/>
      <c r="E23" s="39"/>
      <c r="F23" s="39"/>
      <c r="G23" s="39"/>
      <c r="H23" s="39"/>
      <c r="I23" s="39"/>
    </row>
    <row r="24" spans="1:9" ht="12.75">
      <c r="A24" t="s">
        <v>17</v>
      </c>
      <c r="C24" s="39">
        <f>+C14+C16+C18+C20+C22</f>
        <v>1065407</v>
      </c>
      <c r="D24" s="39"/>
      <c r="E24" s="39">
        <f>+E14+E16+E18+E20+E22</f>
        <v>-499991</v>
      </c>
      <c r="F24" s="39"/>
      <c r="G24" s="39">
        <f>+G14+G16+G18+G20+G22</f>
        <v>2812580</v>
      </c>
      <c r="H24" s="39"/>
      <c r="I24" s="39">
        <f>+I14+I16+I18+I20+I22</f>
        <v>551860</v>
      </c>
    </row>
    <row r="25" spans="3:9" ht="12.75">
      <c r="C25" s="39"/>
      <c r="D25" s="39"/>
      <c r="E25" s="39"/>
      <c r="F25" s="39"/>
      <c r="G25" s="39"/>
      <c r="H25" s="39"/>
      <c r="I25" s="39"/>
    </row>
    <row r="26" spans="1:9" ht="12.75">
      <c r="A26" t="s">
        <v>18</v>
      </c>
      <c r="C26" s="46">
        <v>-355923</v>
      </c>
      <c r="D26" s="39"/>
      <c r="E26" s="46">
        <v>-4666</v>
      </c>
      <c r="F26" s="39"/>
      <c r="G26" s="46">
        <v>-761314</v>
      </c>
      <c r="H26" s="39"/>
      <c r="I26" s="46">
        <v>-50001</v>
      </c>
    </row>
    <row r="27" spans="3:9" ht="12.75">
      <c r="C27" s="39"/>
      <c r="D27" s="39"/>
      <c r="E27" s="39"/>
      <c r="F27" s="39"/>
      <c r="G27" s="39"/>
      <c r="H27" s="39"/>
      <c r="I27" s="39"/>
    </row>
    <row r="28" spans="1:9" ht="12.75">
      <c r="A28" t="s">
        <v>19</v>
      </c>
      <c r="C28" s="77">
        <f>+C24+C26</f>
        <v>709484</v>
      </c>
      <c r="D28" s="77"/>
      <c r="E28" s="77">
        <f>+E24+E26</f>
        <v>-504657</v>
      </c>
      <c r="F28" s="77"/>
      <c r="G28" s="77">
        <f>+G24+G26</f>
        <v>2051266</v>
      </c>
      <c r="H28" s="77"/>
      <c r="I28" s="77">
        <f>+I24+I26</f>
        <v>501859</v>
      </c>
    </row>
    <row r="29" spans="3:9" ht="12.75">
      <c r="C29" s="77"/>
      <c r="D29" s="39"/>
      <c r="E29" s="77"/>
      <c r="F29" s="39"/>
      <c r="G29" s="77"/>
      <c r="H29" s="39"/>
      <c r="I29" s="77"/>
    </row>
    <row r="30" spans="1:9" ht="12.75">
      <c r="A30" t="s">
        <v>148</v>
      </c>
      <c r="C30" s="77">
        <v>-664</v>
      </c>
      <c r="D30" s="39"/>
      <c r="E30" s="77">
        <v>0</v>
      </c>
      <c r="F30" s="39"/>
      <c r="G30" s="77">
        <v>-664</v>
      </c>
      <c r="H30" s="39"/>
      <c r="I30" s="77">
        <v>0</v>
      </c>
    </row>
    <row r="31" spans="3:9" ht="12.75">
      <c r="C31" s="77"/>
      <c r="D31" s="39"/>
      <c r="E31" s="77"/>
      <c r="F31" s="39"/>
      <c r="G31" s="77"/>
      <c r="H31" s="39"/>
      <c r="I31" s="77"/>
    </row>
    <row r="32" spans="1:9" ht="13.5" thickBot="1">
      <c r="A32" t="s">
        <v>149</v>
      </c>
      <c r="C32" s="40">
        <f>+C28+C30</f>
        <v>708820</v>
      </c>
      <c r="D32" s="39"/>
      <c r="E32" s="40">
        <f>+E28+E30</f>
        <v>-504657</v>
      </c>
      <c r="F32" s="39"/>
      <c r="G32" s="40">
        <f>+G28+G30</f>
        <v>2050602</v>
      </c>
      <c r="H32" s="39"/>
      <c r="I32" s="40">
        <f>+I28+I30</f>
        <v>501859</v>
      </c>
    </row>
    <row r="33" ht="13.5" thickTop="1"/>
    <row r="34" spans="1:9" ht="12.75">
      <c r="A34" t="s">
        <v>20</v>
      </c>
      <c r="B34" s="1" t="s">
        <v>21</v>
      </c>
      <c r="C34" s="47">
        <v>0.77</v>
      </c>
      <c r="E34" s="47">
        <v>-0.63</v>
      </c>
      <c r="G34" s="47">
        <v>2.44</v>
      </c>
      <c r="I34" s="47">
        <v>0.68</v>
      </c>
    </row>
    <row r="35" spans="2:9" ht="12.75">
      <c r="B35" s="1" t="s">
        <v>22</v>
      </c>
      <c r="C35" s="59" t="s">
        <v>24</v>
      </c>
      <c r="E35" s="59" t="s">
        <v>24</v>
      </c>
      <c r="G35" s="59" t="s">
        <v>24</v>
      </c>
      <c r="I35" s="59" t="s">
        <v>24</v>
      </c>
    </row>
    <row r="37" spans="1:9" ht="12.75">
      <c r="A37" t="s">
        <v>23</v>
      </c>
      <c r="C37" s="59" t="s">
        <v>25</v>
      </c>
      <c r="E37" s="59" t="s">
        <v>25</v>
      </c>
      <c r="G37" s="59" t="s">
        <v>25</v>
      </c>
      <c r="I37" s="59" t="s">
        <v>25</v>
      </c>
    </row>
    <row r="40" ht="12.75">
      <c r="A40" t="s">
        <v>144</v>
      </c>
    </row>
    <row r="41" ht="12.75">
      <c r="A41" t="s">
        <v>231</v>
      </c>
    </row>
  </sheetData>
  <mergeCells count="4">
    <mergeCell ref="C8:E8"/>
    <mergeCell ref="C9:E9"/>
    <mergeCell ref="G9:I9"/>
    <mergeCell ref="G8:I8"/>
  </mergeCells>
  <printOptions/>
  <pageMargins left="0.31496062992125984" right="0.1968503937007874" top="0.984251968503937" bottom="0.984251968503937" header="0.5118110236220472" footer="0.5118110236220472"/>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D52"/>
  <sheetViews>
    <sheetView showGridLines="0" zoomScale="90" zoomScaleNormal="90" workbookViewId="0" topLeftCell="A37">
      <selection activeCell="A49" sqref="A49"/>
    </sheetView>
  </sheetViews>
  <sheetFormatPr defaultColWidth="9.140625" defaultRowHeight="12.75"/>
  <cols>
    <col min="1" max="2" width="4.7109375" style="0" customWidth="1"/>
    <col min="3" max="3" width="50.7109375" style="0" customWidth="1"/>
    <col min="4" max="4" width="16.7109375" style="39" customWidth="1"/>
  </cols>
  <sheetData>
    <row r="1" ht="12.75">
      <c r="A1" s="3" t="s">
        <v>0</v>
      </c>
    </row>
    <row r="2" ht="12.75">
      <c r="A2" s="4" t="s">
        <v>1</v>
      </c>
    </row>
    <row r="3" ht="12.75">
      <c r="A3" s="4" t="s">
        <v>2</v>
      </c>
    </row>
    <row r="5" ht="12.75">
      <c r="A5" s="3" t="s">
        <v>97</v>
      </c>
    </row>
    <row r="6" ht="12.75">
      <c r="A6" s="3" t="s">
        <v>4</v>
      </c>
    </row>
    <row r="7" ht="12.75">
      <c r="D7" s="49" t="s">
        <v>142</v>
      </c>
    </row>
    <row r="8" ht="12.75">
      <c r="D8" s="49" t="s">
        <v>143</v>
      </c>
    </row>
    <row r="9" ht="12.75">
      <c r="D9" s="50" t="s">
        <v>10</v>
      </c>
    </row>
    <row r="10" ht="12.75">
      <c r="A10" s="3" t="s">
        <v>116</v>
      </c>
    </row>
    <row r="12" spans="2:4" ht="12.75">
      <c r="B12" t="s">
        <v>17</v>
      </c>
      <c r="D12" s="39">
        <f>+PL!G24</f>
        <v>2812580</v>
      </c>
    </row>
    <row r="13" ht="12.75">
      <c r="B13" t="s">
        <v>117</v>
      </c>
    </row>
    <row r="14" spans="3:4" ht="12.75">
      <c r="C14" t="s">
        <v>118</v>
      </c>
      <c r="D14" s="39">
        <v>461323</v>
      </c>
    </row>
    <row r="15" spans="3:4" ht="12.75">
      <c r="C15" t="s">
        <v>119</v>
      </c>
      <c r="D15" s="39">
        <v>21204</v>
      </c>
    </row>
    <row r="16" spans="3:4" ht="12.75">
      <c r="C16" t="s">
        <v>15</v>
      </c>
      <c r="D16" s="39">
        <v>843580</v>
      </c>
    </row>
    <row r="17" spans="3:4" ht="12.75">
      <c r="C17" t="s">
        <v>120</v>
      </c>
      <c r="D17" s="39">
        <v>1000565</v>
      </c>
    </row>
    <row r="18" spans="3:4" ht="12.75">
      <c r="C18" t="s">
        <v>121</v>
      </c>
      <c r="D18" s="39">
        <v>-27051</v>
      </c>
    </row>
    <row r="19" spans="3:4" ht="12.75">
      <c r="C19" t="s">
        <v>122</v>
      </c>
      <c r="D19" s="46">
        <v>19253</v>
      </c>
    </row>
    <row r="20" spans="2:4" ht="12.75">
      <c r="B20" t="s">
        <v>123</v>
      </c>
      <c r="D20" s="39">
        <f>SUM(D12:D19)</f>
        <v>5131454</v>
      </c>
    </row>
    <row r="21" spans="3:4" ht="12.75">
      <c r="C21" t="s">
        <v>124</v>
      </c>
      <c r="D21" s="39">
        <v>-8867222</v>
      </c>
    </row>
    <row r="22" spans="3:4" ht="12.75">
      <c r="C22" t="s">
        <v>125</v>
      </c>
      <c r="D22" s="46">
        <v>5131008</v>
      </c>
    </row>
    <row r="23" spans="2:4" ht="12.75">
      <c r="B23" t="s">
        <v>126</v>
      </c>
      <c r="D23" s="39">
        <f>SUM(D20:D22)</f>
        <v>1395240</v>
      </c>
    </row>
    <row r="24" spans="2:4" ht="12.75">
      <c r="B24" t="s">
        <v>127</v>
      </c>
      <c r="D24" s="39">
        <v>-19253</v>
      </c>
    </row>
    <row r="25" spans="2:4" ht="12.75">
      <c r="B25" t="s">
        <v>128</v>
      </c>
      <c r="D25" s="39">
        <v>-22755</v>
      </c>
    </row>
    <row r="26" spans="2:4" ht="12.75">
      <c r="B26" t="s">
        <v>129</v>
      </c>
      <c r="D26" s="51">
        <f>SUM(D23:D25)</f>
        <v>1353232</v>
      </c>
    </row>
    <row r="29" ht="12.75">
      <c r="A29" s="3" t="s">
        <v>130</v>
      </c>
    </row>
    <row r="30" spans="2:4" ht="12.75">
      <c r="B30" t="s">
        <v>131</v>
      </c>
      <c r="D30" s="39">
        <v>-3575454</v>
      </c>
    </row>
    <row r="31" spans="2:4" ht="12.75">
      <c r="B31" t="s">
        <v>132</v>
      </c>
      <c r="D31" s="39">
        <v>27051</v>
      </c>
    </row>
    <row r="32" spans="2:4" ht="12.75">
      <c r="B32" t="s">
        <v>133</v>
      </c>
      <c r="D32" s="39">
        <v>-424063</v>
      </c>
    </row>
    <row r="34" spans="2:4" ht="12.75">
      <c r="B34" t="s">
        <v>134</v>
      </c>
      <c r="D34" s="51">
        <f>SUM(D30:D33)</f>
        <v>-3972466</v>
      </c>
    </row>
    <row r="36" ht="12.75">
      <c r="A36" s="3" t="s">
        <v>135</v>
      </c>
    </row>
    <row r="37" spans="2:4" ht="12.75">
      <c r="B37" t="s">
        <v>136</v>
      </c>
      <c r="D37" s="39">
        <v>3990000</v>
      </c>
    </row>
    <row r="38" spans="2:4" ht="12.75">
      <c r="B38" t="s">
        <v>137</v>
      </c>
      <c r="D38" s="39">
        <v>108000</v>
      </c>
    </row>
    <row r="39" spans="2:4" ht="12.75">
      <c r="B39" t="s">
        <v>138</v>
      </c>
      <c r="D39" s="39">
        <v>-33028</v>
      </c>
    </row>
    <row r="41" spans="2:4" ht="12.75">
      <c r="B41" t="s">
        <v>139</v>
      </c>
      <c r="D41" s="51">
        <f>SUM(D37:D40)</f>
        <v>4064972</v>
      </c>
    </row>
    <row r="44" spans="1:4" ht="12.75">
      <c r="A44" s="3" t="s">
        <v>140</v>
      </c>
      <c r="D44" s="39">
        <f>+D26+D34+D41</f>
        <v>1445738</v>
      </c>
    </row>
    <row r="46" spans="1:4" ht="12.75">
      <c r="A46" s="3" t="s">
        <v>141</v>
      </c>
      <c r="D46" s="39">
        <v>1541300</v>
      </c>
    </row>
    <row r="48" spans="1:4" ht="13.5" thickBot="1">
      <c r="A48" s="3" t="s">
        <v>246</v>
      </c>
      <c r="D48" s="52">
        <f>+D44+D46</f>
        <v>2987038</v>
      </c>
    </row>
    <row r="49" ht="13.5" thickTop="1"/>
    <row r="51" ht="12.75">
      <c r="A51" t="s">
        <v>146</v>
      </c>
    </row>
    <row r="52" ht="12.75">
      <c r="A52" t="s">
        <v>232</v>
      </c>
    </row>
  </sheetData>
  <printOptions/>
  <pageMargins left="0.7480314960629921" right="0.7480314960629921" top="0.7874015748031497" bottom="0.1968503937007874"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33"/>
  <sheetViews>
    <sheetView showGridLines="0" zoomScale="80" zoomScaleNormal="80" workbookViewId="0" topLeftCell="A5">
      <selection activeCell="B24" sqref="B24"/>
    </sheetView>
  </sheetViews>
  <sheetFormatPr defaultColWidth="9.140625" defaultRowHeight="12.75"/>
  <cols>
    <col min="1" max="1" width="20.7109375" style="0" customWidth="1"/>
    <col min="2" max="2" width="14.7109375" style="0" customWidth="1"/>
    <col min="3" max="3" width="1.7109375" style="0" customWidth="1"/>
    <col min="4" max="4" width="14.7109375" style="39" customWidth="1"/>
    <col min="5" max="5" width="1.7109375" style="39" customWidth="1"/>
    <col min="6" max="6" width="14.7109375" style="39" customWidth="1"/>
    <col min="7" max="7" width="1.7109375" style="39" customWidth="1"/>
    <col min="8" max="8" width="14.7109375" style="39" customWidth="1"/>
    <col min="9" max="9" width="1.7109375" style="39" customWidth="1"/>
    <col min="10" max="10" width="14.7109375" style="39" customWidth="1"/>
    <col min="11" max="11" width="1.7109375" style="39" customWidth="1"/>
    <col min="12" max="12" width="14.7109375" style="39" customWidth="1"/>
  </cols>
  <sheetData>
    <row r="1" ht="12.75">
      <c r="A1" s="3" t="s">
        <v>0</v>
      </c>
    </row>
    <row r="2" ht="12.75">
      <c r="A2" s="4" t="s">
        <v>1</v>
      </c>
    </row>
    <row r="3" ht="12.75">
      <c r="A3" s="4" t="s">
        <v>2</v>
      </c>
    </row>
    <row r="5" ht="12.75">
      <c r="A5" s="3" t="s">
        <v>98</v>
      </c>
    </row>
    <row r="6" ht="12.75">
      <c r="A6" s="3" t="s">
        <v>4</v>
      </c>
    </row>
    <row r="8" spans="2:12" ht="12.75">
      <c r="B8" s="5" t="s">
        <v>102</v>
      </c>
      <c r="C8" s="5"/>
      <c r="D8" s="53"/>
      <c r="E8" s="53"/>
      <c r="F8" s="53"/>
      <c r="G8" s="53"/>
      <c r="H8" s="53" t="s">
        <v>112</v>
      </c>
      <c r="I8" s="53"/>
      <c r="J8" s="53"/>
      <c r="K8" s="53"/>
      <c r="L8" s="53"/>
    </row>
    <row r="9" spans="2:12" ht="12.75">
      <c r="B9" s="28" t="s">
        <v>103</v>
      </c>
      <c r="C9" s="5"/>
      <c r="D9" s="127" t="s">
        <v>111</v>
      </c>
      <c r="E9" s="127"/>
      <c r="F9" s="127"/>
      <c r="G9" s="53"/>
      <c r="H9" s="54" t="s">
        <v>114</v>
      </c>
      <c r="I9" s="53"/>
      <c r="J9" s="53"/>
      <c r="K9" s="53"/>
      <c r="L9" s="53"/>
    </row>
    <row r="10" spans="2:12" ht="12.75">
      <c r="B10" s="5" t="s">
        <v>104</v>
      </c>
      <c r="C10" s="5"/>
      <c r="D10" s="53" t="s">
        <v>102</v>
      </c>
      <c r="E10" s="53"/>
      <c r="F10" s="53" t="s">
        <v>107</v>
      </c>
      <c r="G10" s="53"/>
      <c r="H10" s="53" t="s">
        <v>109</v>
      </c>
      <c r="I10" s="53"/>
      <c r="J10" s="53" t="s">
        <v>113</v>
      </c>
      <c r="K10" s="53"/>
      <c r="L10" s="53" t="s">
        <v>115</v>
      </c>
    </row>
    <row r="11" spans="2:12" ht="12.75">
      <c r="B11" s="5" t="s">
        <v>105</v>
      </c>
      <c r="C11" s="5"/>
      <c r="D11" s="53" t="s">
        <v>106</v>
      </c>
      <c r="E11" s="53"/>
      <c r="F11" s="53" t="s">
        <v>108</v>
      </c>
      <c r="G11" s="53"/>
      <c r="H11" s="53" t="s">
        <v>110</v>
      </c>
      <c r="I11" s="53"/>
      <c r="J11" s="53" t="s">
        <v>114</v>
      </c>
      <c r="K11" s="53"/>
      <c r="L11" s="53" t="s">
        <v>113</v>
      </c>
    </row>
    <row r="12" spans="2:12" ht="12.75">
      <c r="B12" s="5" t="s">
        <v>10</v>
      </c>
      <c r="C12" s="5"/>
      <c r="D12" s="53" t="s">
        <v>10</v>
      </c>
      <c r="E12" s="53"/>
      <c r="F12" s="53" t="s">
        <v>10</v>
      </c>
      <c r="G12" s="53"/>
      <c r="H12" s="53" t="s">
        <v>10</v>
      </c>
      <c r="I12" s="53"/>
      <c r="J12" s="53" t="s">
        <v>10</v>
      </c>
      <c r="K12" s="53"/>
      <c r="L12" s="53" t="s">
        <v>10</v>
      </c>
    </row>
    <row r="14" spans="1:12" ht="12.75">
      <c r="A14" t="s">
        <v>99</v>
      </c>
      <c r="B14" s="6">
        <v>8000000</v>
      </c>
      <c r="C14" s="6"/>
      <c r="D14" s="39">
        <v>0</v>
      </c>
      <c r="F14" s="39">
        <v>0</v>
      </c>
      <c r="H14" s="39">
        <v>316095</v>
      </c>
      <c r="J14" s="39">
        <f>SUM(D14:H14)</f>
        <v>316095</v>
      </c>
      <c r="L14" s="39">
        <f>+B14+J14</f>
        <v>8316095</v>
      </c>
    </row>
    <row r="15" spans="2:3" ht="12.75">
      <c r="B15" s="6"/>
      <c r="C15" s="6"/>
    </row>
    <row r="16" spans="1:12" ht="12.75">
      <c r="A16" t="s">
        <v>17</v>
      </c>
      <c r="B16" s="6">
        <v>0</v>
      </c>
      <c r="C16" s="6"/>
      <c r="D16" s="39">
        <v>0</v>
      </c>
      <c r="F16" s="39">
        <v>0</v>
      </c>
      <c r="H16" s="39">
        <f>+PL!G32</f>
        <v>2050602</v>
      </c>
      <c r="J16" s="39">
        <f>SUM(D16:H16)</f>
        <v>2050602</v>
      </c>
      <c r="L16" s="39">
        <f>+B16+J16</f>
        <v>2050602</v>
      </c>
    </row>
    <row r="17" spans="2:3" ht="12.75">
      <c r="B17" s="6"/>
      <c r="C17" s="6"/>
    </row>
    <row r="18" spans="1:12" ht="12.75">
      <c r="A18" t="s">
        <v>100</v>
      </c>
      <c r="B18" s="6">
        <v>1330000</v>
      </c>
      <c r="C18" s="6"/>
      <c r="D18" s="96">
        <v>2660000</v>
      </c>
      <c r="E18" s="61"/>
      <c r="F18" s="61">
        <v>0</v>
      </c>
      <c r="G18" s="61"/>
      <c r="H18" s="61">
        <v>0</v>
      </c>
      <c r="I18" s="61"/>
      <c r="J18" s="96">
        <f>SUM(D18:H18)</f>
        <v>2660000</v>
      </c>
      <c r="K18" s="96"/>
      <c r="L18" s="96">
        <f>+B18+J18</f>
        <v>3990000</v>
      </c>
    </row>
    <row r="19" spans="2:12" ht="12.75">
      <c r="B19" s="6"/>
      <c r="C19" s="6"/>
      <c r="D19" s="96"/>
      <c r="E19" s="61"/>
      <c r="F19" s="61"/>
      <c r="G19" s="61"/>
      <c r="H19" s="61"/>
      <c r="I19" s="61"/>
      <c r="J19" s="96"/>
      <c r="K19" s="96"/>
      <c r="L19" s="96"/>
    </row>
    <row r="20" spans="1:12" ht="12.75">
      <c r="A20" s="114" t="s">
        <v>234</v>
      </c>
      <c r="B20" s="6">
        <v>0</v>
      </c>
      <c r="C20" s="6"/>
      <c r="D20" s="96">
        <v>-800000</v>
      </c>
      <c r="E20" s="61"/>
      <c r="F20" s="61">
        <v>0</v>
      </c>
      <c r="G20" s="61"/>
      <c r="H20" s="61">
        <v>0</v>
      </c>
      <c r="I20" s="61"/>
      <c r="J20" s="96">
        <f>SUM(D20:H20)</f>
        <v>-800000</v>
      </c>
      <c r="K20" s="96"/>
      <c r="L20" s="96">
        <f>+B20+J20</f>
        <v>-800000</v>
      </c>
    </row>
    <row r="21" spans="2:3" ht="12.75">
      <c r="B21" s="6"/>
      <c r="C21" s="6"/>
    </row>
    <row r="22" spans="1:12" ht="13.5" thickBot="1">
      <c r="A22" t="s">
        <v>101</v>
      </c>
      <c r="B22" s="7">
        <f>+B14+B16+B18+B20</f>
        <v>9330000</v>
      </c>
      <c r="C22" s="6"/>
      <c r="D22" s="40">
        <f>+D14+D16+D18+D20</f>
        <v>1860000</v>
      </c>
      <c r="F22" s="40">
        <f>+F14+F16+F18+F20</f>
        <v>0</v>
      </c>
      <c r="H22" s="40">
        <f>+H14+H16+H18+H20</f>
        <v>2366697</v>
      </c>
      <c r="J22" s="40">
        <f>+J14+J16+J18+J20</f>
        <v>4226697</v>
      </c>
      <c r="L22" s="40">
        <f>+L14+L16+L18+L20</f>
        <v>13556697</v>
      </c>
    </row>
    <row r="23" spans="2:3" ht="13.5" thickTop="1">
      <c r="B23" s="6"/>
      <c r="C23" s="6"/>
    </row>
    <row r="24" spans="1:3" ht="12.75">
      <c r="A24" s="95"/>
      <c r="B24" s="6"/>
      <c r="C24" s="6"/>
    </row>
    <row r="25" spans="2:3" ht="12.75">
      <c r="B25" s="6"/>
      <c r="C25" s="6"/>
    </row>
    <row r="26" spans="1:3" ht="12.75">
      <c r="A26" t="s">
        <v>145</v>
      </c>
      <c r="B26" s="6"/>
      <c r="C26" s="6"/>
    </row>
    <row r="27" spans="1:3" ht="12.75">
      <c r="A27" t="s">
        <v>231</v>
      </c>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sheetData>
  <mergeCells count="1">
    <mergeCell ref="D9:F9"/>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95"/>
  <sheetViews>
    <sheetView showGridLines="0" zoomScale="85" zoomScaleNormal="85" workbookViewId="0" topLeftCell="A71">
      <selection activeCell="E67" sqref="E67"/>
    </sheetView>
  </sheetViews>
  <sheetFormatPr defaultColWidth="9.140625" defaultRowHeight="12.75"/>
  <cols>
    <col min="1" max="1" width="3.7109375" style="0" customWidth="1"/>
    <col min="2" max="2" width="35.7109375" style="0" customWidth="1"/>
    <col min="3" max="5" width="17.7109375" style="0" customWidth="1"/>
  </cols>
  <sheetData>
    <row r="1" ht="12.75">
      <c r="A1" s="3" t="s">
        <v>0</v>
      </c>
    </row>
    <row r="2" ht="12.75">
      <c r="A2" s="4" t="s">
        <v>1</v>
      </c>
    </row>
    <row r="3" spans="1:5" ht="12.75">
      <c r="A3" s="43" t="s">
        <v>2</v>
      </c>
      <c r="B3" s="44"/>
      <c r="C3" s="44"/>
      <c r="D3" s="44"/>
      <c r="E3" s="44"/>
    </row>
    <row r="5" ht="12.75">
      <c r="A5" s="3" t="s">
        <v>150</v>
      </c>
    </row>
    <row r="7" ht="12.75">
      <c r="A7" s="3" t="s">
        <v>151</v>
      </c>
    </row>
    <row r="9" spans="1:2" ht="12.75">
      <c r="A9" s="5">
        <v>1</v>
      </c>
      <c r="B9" s="3" t="s">
        <v>152</v>
      </c>
    </row>
    <row r="10" spans="2:5" ht="38.25" customHeight="1">
      <c r="B10" s="128" t="s">
        <v>237</v>
      </c>
      <c r="C10" s="128"/>
      <c r="D10" s="128"/>
      <c r="E10" s="128"/>
    </row>
    <row r="12" spans="1:5" ht="25.5" customHeight="1">
      <c r="A12" s="30">
        <v>2</v>
      </c>
      <c r="B12" s="129" t="s">
        <v>153</v>
      </c>
      <c r="C12" s="130"/>
      <c r="D12" s="130"/>
      <c r="E12" s="130"/>
    </row>
    <row r="13" spans="2:5" ht="76.5" customHeight="1">
      <c r="B13" s="131" t="s">
        <v>219</v>
      </c>
      <c r="C13" s="131"/>
      <c r="D13" s="131"/>
      <c r="E13" s="131"/>
    </row>
    <row r="15" spans="2:5" ht="12.75">
      <c r="B15" s="132" t="s">
        <v>154</v>
      </c>
      <c r="C15" s="132"/>
      <c r="D15" s="132"/>
      <c r="E15" s="132"/>
    </row>
    <row r="17" spans="3:4" ht="12.75">
      <c r="C17" s="34" t="s">
        <v>155</v>
      </c>
      <c r="D17" s="34" t="s">
        <v>157</v>
      </c>
    </row>
    <row r="18" spans="3:4" ht="12.75">
      <c r="C18" s="36" t="s">
        <v>156</v>
      </c>
      <c r="D18" s="36" t="s">
        <v>158</v>
      </c>
    </row>
    <row r="19" spans="3:4" ht="12.75">
      <c r="C19" s="2" t="s">
        <v>10</v>
      </c>
      <c r="D19" s="2" t="s">
        <v>10</v>
      </c>
    </row>
    <row r="20" spans="2:4" ht="13.5" thickBot="1">
      <c r="B20" t="s">
        <v>11</v>
      </c>
      <c r="C20" s="48">
        <v>5732620</v>
      </c>
      <c r="D20" s="48">
        <v>4383168</v>
      </c>
    </row>
    <row r="21" spans="3:4" ht="13.5" thickTop="1">
      <c r="C21" s="39"/>
      <c r="D21" s="39"/>
    </row>
    <row r="22" spans="2:4" ht="13.5" thickBot="1">
      <c r="B22" t="s">
        <v>17</v>
      </c>
      <c r="C22" s="48">
        <v>1065407</v>
      </c>
      <c r="D22" s="48">
        <v>2041829</v>
      </c>
    </row>
    <row r="23" ht="13.5" thickTop="1"/>
    <row r="24" spans="1:2" ht="12.75">
      <c r="A24" s="5">
        <v>3</v>
      </c>
      <c r="B24" s="3" t="s">
        <v>159</v>
      </c>
    </row>
    <row r="25" ht="12.75">
      <c r="B25" t="s">
        <v>160</v>
      </c>
    </row>
    <row r="27" spans="1:2" ht="12.75">
      <c r="A27" s="5">
        <v>4</v>
      </c>
      <c r="B27" s="3" t="s">
        <v>161</v>
      </c>
    </row>
    <row r="28" ht="12.75">
      <c r="B28" t="s">
        <v>162</v>
      </c>
    </row>
    <row r="30" spans="1:3" ht="12.75">
      <c r="A30" s="5">
        <v>5</v>
      </c>
      <c r="B30" s="3" t="s">
        <v>163</v>
      </c>
      <c r="C30" s="31"/>
    </row>
    <row r="31" spans="3:4" ht="12.75">
      <c r="C31" s="33" t="s">
        <v>156</v>
      </c>
      <c r="D31" s="33" t="s">
        <v>164</v>
      </c>
    </row>
    <row r="32" spans="3:4" ht="12.75">
      <c r="C32" s="36" t="s">
        <v>143</v>
      </c>
      <c r="D32" s="36" t="s">
        <v>165</v>
      </c>
    </row>
    <row r="33" spans="3:4" ht="12.75">
      <c r="C33" s="2" t="s">
        <v>10</v>
      </c>
      <c r="D33" s="2" t="s">
        <v>10</v>
      </c>
    </row>
    <row r="34" spans="2:4" ht="12.75">
      <c r="B34" t="s">
        <v>166</v>
      </c>
      <c r="C34" s="32">
        <v>-59001</v>
      </c>
      <c r="D34" s="32">
        <v>151788</v>
      </c>
    </row>
    <row r="35" spans="2:4" ht="12.75">
      <c r="B35" t="s">
        <v>167</v>
      </c>
      <c r="C35" s="32">
        <v>6000</v>
      </c>
      <c r="D35" s="32">
        <v>6000</v>
      </c>
    </row>
    <row r="36" spans="2:4" ht="12.75">
      <c r="B36" t="s">
        <v>168</v>
      </c>
      <c r="C36" s="32">
        <v>408924</v>
      </c>
      <c r="D36" s="32">
        <v>603526</v>
      </c>
    </row>
    <row r="37" spans="3:4" ht="13.5" thickBot="1">
      <c r="C37" s="35">
        <f>SUM(C34:C36)</f>
        <v>355923</v>
      </c>
      <c r="D37" s="35">
        <f>SUM(D34:D36)</f>
        <v>761314</v>
      </c>
    </row>
    <row r="38" ht="13.5" thickTop="1"/>
    <row r="39" spans="2:5" ht="38.25" customHeight="1">
      <c r="B39" s="131" t="s">
        <v>169</v>
      </c>
      <c r="C39" s="131"/>
      <c r="D39" s="131"/>
      <c r="E39" s="131"/>
    </row>
    <row r="41" spans="1:2" ht="12.75">
      <c r="A41" s="5">
        <v>6</v>
      </c>
      <c r="B41" s="3" t="s">
        <v>170</v>
      </c>
    </row>
    <row r="42" spans="2:5" ht="37.5" customHeight="1">
      <c r="B42" s="128" t="s">
        <v>238</v>
      </c>
      <c r="C42" s="128"/>
      <c r="D42" s="128"/>
      <c r="E42" s="128"/>
    </row>
    <row r="45" spans="1:5" ht="12.75">
      <c r="A45" s="5">
        <v>7</v>
      </c>
      <c r="B45" s="133" t="s">
        <v>171</v>
      </c>
      <c r="C45" s="132"/>
      <c r="D45" s="132"/>
      <c r="E45" s="132"/>
    </row>
    <row r="46" spans="2:5" ht="25.5" customHeight="1">
      <c r="B46" s="128" t="s">
        <v>239</v>
      </c>
      <c r="C46" s="128"/>
      <c r="D46" s="128"/>
      <c r="E46" s="128"/>
    </row>
    <row r="48" spans="1:5" ht="12.75">
      <c r="A48" s="5">
        <v>8</v>
      </c>
      <c r="B48" s="133" t="s">
        <v>172</v>
      </c>
      <c r="C48" s="132"/>
      <c r="D48" s="132"/>
      <c r="E48" s="132"/>
    </row>
    <row r="49" spans="2:5" ht="51" customHeight="1">
      <c r="B49" s="131" t="s">
        <v>173</v>
      </c>
      <c r="C49" s="131"/>
      <c r="D49" s="131"/>
      <c r="E49" s="131"/>
    </row>
    <row r="51" spans="2:5" ht="25.5" customHeight="1">
      <c r="B51" s="131" t="s">
        <v>228</v>
      </c>
      <c r="C51" s="131"/>
      <c r="D51" s="131"/>
      <c r="E51" s="131"/>
    </row>
    <row r="52" spans="3:5" ht="12.75">
      <c r="C52" s="2"/>
      <c r="D52" s="2" t="s">
        <v>175</v>
      </c>
      <c r="E52" s="2" t="s">
        <v>177</v>
      </c>
    </row>
    <row r="53" spans="3:5" ht="12.75">
      <c r="C53" s="37" t="s">
        <v>174</v>
      </c>
      <c r="D53" s="37" t="s">
        <v>176</v>
      </c>
      <c r="E53" s="37" t="s">
        <v>176</v>
      </c>
    </row>
    <row r="54" spans="3:5" ht="12.75">
      <c r="C54" s="38" t="s">
        <v>81</v>
      </c>
      <c r="D54" s="38" t="s">
        <v>81</v>
      </c>
      <c r="E54" s="38" t="s">
        <v>81</v>
      </c>
    </row>
    <row r="55" spans="2:5" ht="12.75">
      <c r="B55" t="s">
        <v>178</v>
      </c>
      <c r="C55" s="39">
        <v>3190</v>
      </c>
      <c r="D55" s="39">
        <v>2263</v>
      </c>
      <c r="E55" s="39">
        <f>+C55-D55</f>
        <v>927</v>
      </c>
    </row>
    <row r="56" spans="2:5" ht="12.75">
      <c r="B56" t="s">
        <v>179</v>
      </c>
      <c r="C56" s="39">
        <v>800</v>
      </c>
      <c r="D56" s="39">
        <v>800</v>
      </c>
      <c r="E56" s="107">
        <f>+C56-D56</f>
        <v>0</v>
      </c>
    </row>
    <row r="57" spans="2:5" ht="13.5" thickBot="1">
      <c r="B57" t="s">
        <v>113</v>
      </c>
      <c r="C57" s="40">
        <f>SUM(C55:C56)</f>
        <v>3990</v>
      </c>
      <c r="D57" s="40">
        <f>SUM(D55:D56)</f>
        <v>3063</v>
      </c>
      <c r="E57" s="40">
        <f>SUM(E55:E56)</f>
        <v>927</v>
      </c>
    </row>
    <row r="58" ht="13.5" thickTop="1"/>
    <row r="59" spans="1:5" ht="12.75">
      <c r="A59" s="5">
        <v>9</v>
      </c>
      <c r="B59" s="133" t="s">
        <v>180</v>
      </c>
      <c r="C59" s="132"/>
      <c r="D59" s="132"/>
      <c r="E59" s="132"/>
    </row>
    <row r="60" spans="2:5" ht="25.5" customHeight="1">
      <c r="B60" s="131" t="s">
        <v>229</v>
      </c>
      <c r="C60" s="131"/>
      <c r="D60" s="131"/>
      <c r="E60" s="131"/>
    </row>
    <row r="61" spans="2:5" ht="42" customHeight="1" hidden="1">
      <c r="B61" s="94" t="s">
        <v>233</v>
      </c>
      <c r="C61" s="93"/>
      <c r="D61" s="93"/>
      <c r="E61" s="93"/>
    </row>
    <row r="62" spans="2:5" ht="12.75" customHeight="1">
      <c r="B62" s="103"/>
      <c r="C62" s="112"/>
      <c r="D62" s="112" t="s">
        <v>243</v>
      </c>
      <c r="E62" s="112"/>
    </row>
    <row r="63" spans="2:5" ht="12.75" customHeight="1">
      <c r="B63" s="103"/>
      <c r="C63" s="112" t="s">
        <v>240</v>
      </c>
      <c r="D63" s="112" t="s">
        <v>244</v>
      </c>
      <c r="E63" s="112"/>
    </row>
    <row r="64" spans="2:5" ht="12.75" customHeight="1">
      <c r="B64" s="103"/>
      <c r="C64" s="112" t="s">
        <v>241</v>
      </c>
      <c r="D64" s="112" t="s">
        <v>241</v>
      </c>
      <c r="E64" s="112" t="s">
        <v>113</v>
      </c>
    </row>
    <row r="65" spans="2:5" ht="12.75" customHeight="1">
      <c r="B65" s="103"/>
      <c r="C65" s="113" t="s">
        <v>10</v>
      </c>
      <c r="D65" s="113" t="s">
        <v>10</v>
      </c>
      <c r="E65" s="113" t="s">
        <v>10</v>
      </c>
    </row>
    <row r="66" spans="2:5" ht="12.75" customHeight="1">
      <c r="B66" s="97" t="s">
        <v>248</v>
      </c>
      <c r="C66" s="93"/>
      <c r="D66" s="93"/>
      <c r="E66" s="93"/>
    </row>
    <row r="67" spans="2:5" ht="12.75" customHeight="1">
      <c r="B67" s="104" t="s">
        <v>242</v>
      </c>
      <c r="C67" s="106">
        <v>31335.41</v>
      </c>
      <c r="D67" s="2" t="s">
        <v>249</v>
      </c>
      <c r="E67" s="110">
        <f>SUM(C67:D67)</f>
        <v>31335.41</v>
      </c>
    </row>
    <row r="68" spans="2:5" ht="12.75" customHeight="1">
      <c r="B68" s="97" t="s">
        <v>247</v>
      </c>
      <c r="C68" s="93"/>
      <c r="D68" s="111"/>
      <c r="E68" s="93"/>
    </row>
    <row r="69" spans="2:5" ht="12.75">
      <c r="B69" s="105" t="s">
        <v>242</v>
      </c>
      <c r="C69" s="107">
        <v>37174.59</v>
      </c>
      <c r="D69" s="2" t="s">
        <v>249</v>
      </c>
      <c r="E69" s="108">
        <f>SUM(C69:D69)</f>
        <v>37174.59</v>
      </c>
    </row>
    <row r="70" spans="2:5" ht="13.5" thickBot="1">
      <c r="B70" s="1"/>
      <c r="C70" s="109">
        <f>-'BS'!B29</f>
        <v>68510</v>
      </c>
      <c r="D70" s="116" t="s">
        <v>249</v>
      </c>
      <c r="E70" s="109">
        <f>SUM(C70:D70)</f>
        <v>68510</v>
      </c>
    </row>
    <row r="71" ht="13.5" thickTop="1">
      <c r="C71" s="108"/>
    </row>
    <row r="72" spans="1:5" ht="12.75">
      <c r="A72" s="5">
        <v>10</v>
      </c>
      <c r="B72" s="133" t="s">
        <v>181</v>
      </c>
      <c r="C72" s="132"/>
      <c r="D72" s="132"/>
      <c r="E72" s="132"/>
    </row>
    <row r="73" spans="2:5" ht="25.5" customHeight="1">
      <c r="B73" s="131" t="s">
        <v>182</v>
      </c>
      <c r="C73" s="131"/>
      <c r="D73" s="131"/>
      <c r="E73" s="131"/>
    </row>
    <row r="75" spans="1:5" ht="12.75">
      <c r="A75" s="5">
        <v>11</v>
      </c>
      <c r="B75" s="133" t="s">
        <v>183</v>
      </c>
      <c r="C75" s="132"/>
      <c r="D75" s="132"/>
      <c r="E75" s="132"/>
    </row>
    <row r="76" spans="2:5" ht="38.25" customHeight="1">
      <c r="B76" s="131" t="s">
        <v>227</v>
      </c>
      <c r="C76" s="131"/>
      <c r="D76" s="131"/>
      <c r="E76" s="131"/>
    </row>
    <row r="77" ht="12.75">
      <c r="E77" s="2" t="s">
        <v>10</v>
      </c>
    </row>
    <row r="78" spans="2:5" ht="12.75">
      <c r="B78" s="132" t="s">
        <v>184</v>
      </c>
      <c r="C78" s="132"/>
      <c r="D78" s="132"/>
      <c r="E78" s="32">
        <v>350000</v>
      </c>
    </row>
    <row r="79" spans="2:5" ht="12.75">
      <c r="B79" t="s">
        <v>220</v>
      </c>
      <c r="E79" s="32">
        <v>573590</v>
      </c>
    </row>
    <row r="80" ht="13.5" thickBot="1">
      <c r="E80" s="35">
        <f>SUM(E78:E79)</f>
        <v>923590</v>
      </c>
    </row>
    <row r="81" ht="13.5" thickTop="1">
      <c r="E81" s="102"/>
    </row>
    <row r="82" ht="12.75">
      <c r="B82" t="s">
        <v>245</v>
      </c>
    </row>
    <row r="84" spans="1:5" ht="12.75">
      <c r="A84" s="5">
        <v>12</v>
      </c>
      <c r="B84" s="133" t="s">
        <v>186</v>
      </c>
      <c r="C84" s="132"/>
      <c r="D84" s="132"/>
      <c r="E84" s="132"/>
    </row>
    <row r="85" spans="2:5" ht="12.75">
      <c r="B85" s="132" t="s">
        <v>187</v>
      </c>
      <c r="C85" s="132"/>
      <c r="D85" s="132"/>
      <c r="E85" s="132"/>
    </row>
    <row r="87" spans="1:5" ht="12.75">
      <c r="A87" s="5">
        <v>13</v>
      </c>
      <c r="B87" s="133" t="s">
        <v>188</v>
      </c>
      <c r="C87" s="132"/>
      <c r="D87" s="132"/>
      <c r="E87" s="132"/>
    </row>
    <row r="88" spans="3:4" ht="12.75">
      <c r="C88" s="2" t="s">
        <v>156</v>
      </c>
      <c r="D88" s="2" t="s">
        <v>164</v>
      </c>
    </row>
    <row r="89" spans="3:4" ht="12.75">
      <c r="C89" s="37" t="s">
        <v>143</v>
      </c>
      <c r="D89" s="37" t="s">
        <v>165</v>
      </c>
    </row>
    <row r="90" spans="3:4" ht="12.75">
      <c r="C90" s="2" t="s">
        <v>10</v>
      </c>
      <c r="D90" s="2" t="s">
        <v>10</v>
      </c>
    </row>
    <row r="91" spans="2:7" ht="12.75">
      <c r="B91" t="s">
        <v>189</v>
      </c>
      <c r="C91" s="32">
        <f>PL!C32</f>
        <v>708820</v>
      </c>
      <c r="D91" s="32">
        <f>PL!G32</f>
        <v>2050602</v>
      </c>
      <c r="E91" s="95"/>
      <c r="F91" s="114"/>
      <c r="G91" s="114"/>
    </row>
    <row r="92" spans="2:4" ht="12.75">
      <c r="B92" t="s">
        <v>190</v>
      </c>
      <c r="C92" s="32">
        <v>93300000</v>
      </c>
      <c r="D92" s="32">
        <v>93300000</v>
      </c>
    </row>
    <row r="93" spans="2:4" ht="12.75">
      <c r="B93" t="s">
        <v>191</v>
      </c>
      <c r="C93" s="41">
        <f>PL!C34</f>
        <v>0.77</v>
      </c>
      <c r="D93" s="41">
        <f>PL!G34</f>
        <v>2.44</v>
      </c>
    </row>
    <row r="94" spans="2:4" ht="12.75">
      <c r="B94" t="s">
        <v>192</v>
      </c>
      <c r="C94" s="42" t="s">
        <v>24</v>
      </c>
      <c r="D94" s="42" t="s">
        <v>24</v>
      </c>
    </row>
    <row r="95" spans="3:4" ht="12.75">
      <c r="C95" s="32"/>
      <c r="D95" s="32"/>
    </row>
  </sheetData>
  <mergeCells count="21">
    <mergeCell ref="B87:E87"/>
    <mergeCell ref="B76:E76"/>
    <mergeCell ref="B78:D78"/>
    <mergeCell ref="B84:E84"/>
    <mergeCell ref="B85:E85"/>
    <mergeCell ref="B60:E60"/>
    <mergeCell ref="B72:E72"/>
    <mergeCell ref="B73:E73"/>
    <mergeCell ref="B75:E75"/>
    <mergeCell ref="B48:E48"/>
    <mergeCell ref="B49:E49"/>
    <mergeCell ref="B51:E51"/>
    <mergeCell ref="B59:E59"/>
    <mergeCell ref="B39:E39"/>
    <mergeCell ref="B42:E42"/>
    <mergeCell ref="B45:E45"/>
    <mergeCell ref="B46:E46"/>
    <mergeCell ref="B10:E10"/>
    <mergeCell ref="B12:E12"/>
    <mergeCell ref="B13:E13"/>
    <mergeCell ref="B15:E15"/>
  </mergeCells>
  <printOptions/>
  <pageMargins left="0.3937007874015748" right="0.1968503937007874" top="0.7874015748031497" bottom="0.5905511811023623" header="0.5118110236220472" footer="0.1968503937007874"/>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63"/>
  <sheetViews>
    <sheetView showGridLines="0" zoomScale="85" zoomScaleNormal="85" workbookViewId="0" topLeftCell="A1">
      <selection activeCell="G10" sqref="G10"/>
    </sheetView>
  </sheetViews>
  <sheetFormatPr defaultColWidth="9.140625" defaultRowHeight="12.75"/>
  <cols>
    <col min="1" max="1" width="3.7109375" style="0" customWidth="1"/>
    <col min="2" max="2" width="35.7109375" style="0" customWidth="1"/>
    <col min="3" max="5" width="17.7109375" style="0" customWidth="1"/>
  </cols>
  <sheetData>
    <row r="1" ht="12.75">
      <c r="A1" s="3" t="s">
        <v>0</v>
      </c>
    </row>
    <row r="2" ht="12.75">
      <c r="A2" s="4" t="s">
        <v>1</v>
      </c>
    </row>
    <row r="3" spans="1:5" ht="12.75">
      <c r="A3" s="43" t="s">
        <v>2</v>
      </c>
      <c r="B3" s="44"/>
      <c r="C3" s="44"/>
      <c r="D3" s="44"/>
      <c r="E3" s="44"/>
    </row>
    <row r="5" ht="12.75">
      <c r="A5" s="3" t="s">
        <v>150</v>
      </c>
    </row>
    <row r="7" ht="12.75">
      <c r="A7" s="3" t="s">
        <v>193</v>
      </c>
    </row>
    <row r="9" spans="1:2" ht="12.75">
      <c r="A9" s="5">
        <v>1</v>
      </c>
      <c r="B9" s="3" t="s">
        <v>194</v>
      </c>
    </row>
    <row r="10" spans="2:5" ht="51" customHeight="1">
      <c r="B10" s="131" t="s">
        <v>195</v>
      </c>
      <c r="C10" s="131"/>
      <c r="D10" s="131"/>
      <c r="E10" s="131"/>
    </row>
    <row r="12" spans="1:5" ht="12.75">
      <c r="A12" s="5">
        <v>2</v>
      </c>
      <c r="B12" s="133" t="s">
        <v>196</v>
      </c>
      <c r="C12" s="132"/>
      <c r="D12" s="132"/>
      <c r="E12" s="132"/>
    </row>
    <row r="13" spans="2:5" ht="12.75" customHeight="1">
      <c r="B13" s="131" t="s">
        <v>197</v>
      </c>
      <c r="C13" s="131"/>
      <c r="D13" s="131"/>
      <c r="E13" s="131"/>
    </row>
    <row r="15" spans="1:5" ht="12.75">
      <c r="A15" s="5">
        <v>3</v>
      </c>
      <c r="B15" s="133" t="s">
        <v>198</v>
      </c>
      <c r="C15" s="132"/>
      <c r="D15" s="132"/>
      <c r="E15" s="132"/>
    </row>
    <row r="16" spans="2:5" ht="25.5" customHeight="1">
      <c r="B16" s="131" t="s">
        <v>199</v>
      </c>
      <c r="C16" s="131"/>
      <c r="D16" s="131"/>
      <c r="E16" s="131"/>
    </row>
    <row r="18" spans="1:5" ht="12.75">
      <c r="A18" s="5">
        <v>4</v>
      </c>
      <c r="B18" s="133" t="s">
        <v>200</v>
      </c>
      <c r="C18" s="132"/>
      <c r="D18" s="132"/>
      <c r="E18" s="132"/>
    </row>
    <row r="19" spans="2:5" ht="25.5" customHeight="1">
      <c r="B19" s="131" t="s">
        <v>221</v>
      </c>
      <c r="C19" s="131"/>
      <c r="D19" s="131"/>
      <c r="E19" s="131"/>
    </row>
    <row r="21" spans="1:2" ht="12.75">
      <c r="A21" s="5">
        <v>5</v>
      </c>
      <c r="B21" s="3" t="s">
        <v>201</v>
      </c>
    </row>
    <row r="22" spans="2:5" ht="38.25" customHeight="1">
      <c r="B22" s="131" t="s">
        <v>222</v>
      </c>
      <c r="C22" s="131"/>
      <c r="D22" s="131"/>
      <c r="E22" s="131"/>
    </row>
    <row r="24" spans="1:5" ht="12.75">
      <c r="A24" s="5">
        <v>6</v>
      </c>
      <c r="B24" s="133" t="s">
        <v>202</v>
      </c>
      <c r="C24" s="132"/>
      <c r="D24" s="132"/>
      <c r="E24" s="132"/>
    </row>
    <row r="25" spans="2:5" ht="38.25" customHeight="1">
      <c r="B25" s="128" t="s">
        <v>235</v>
      </c>
      <c r="C25" s="128"/>
      <c r="D25" s="128"/>
      <c r="E25" s="128"/>
    </row>
    <row r="27" spans="1:5" ht="12.75">
      <c r="A27" s="5">
        <v>7</v>
      </c>
      <c r="B27" s="133" t="s">
        <v>203</v>
      </c>
      <c r="C27" s="132"/>
      <c r="D27" s="132"/>
      <c r="E27" s="132"/>
    </row>
    <row r="28" spans="2:5" ht="12.75">
      <c r="B28" s="131" t="s">
        <v>204</v>
      </c>
      <c r="C28" s="131"/>
      <c r="D28" s="131"/>
      <c r="E28" s="131"/>
    </row>
    <row r="30" spans="1:5" ht="12.75">
      <c r="A30" s="5">
        <v>8</v>
      </c>
      <c r="B30" s="133" t="s">
        <v>205</v>
      </c>
      <c r="C30" s="132"/>
      <c r="D30" s="132"/>
      <c r="E30" s="132"/>
    </row>
    <row r="31" spans="2:5" ht="12.75" customHeight="1">
      <c r="B31" s="131" t="s">
        <v>223</v>
      </c>
      <c r="C31" s="131"/>
      <c r="D31" s="131"/>
      <c r="E31" s="131"/>
    </row>
    <row r="33" spans="2:5" ht="12.75">
      <c r="B33" s="23" t="s">
        <v>225</v>
      </c>
      <c r="C33" s="45" t="s">
        <v>206</v>
      </c>
      <c r="D33" s="45" t="s">
        <v>207</v>
      </c>
      <c r="E33" s="45" t="s">
        <v>208</v>
      </c>
    </row>
    <row r="34" spans="3:5" ht="12.75">
      <c r="C34" s="2" t="s">
        <v>10</v>
      </c>
      <c r="D34" s="2" t="s">
        <v>10</v>
      </c>
      <c r="E34" s="2" t="s">
        <v>10</v>
      </c>
    </row>
    <row r="35" spans="2:5" ht="13.5" thickBot="1">
      <c r="B35" t="s">
        <v>209</v>
      </c>
      <c r="C35" s="101">
        <v>9714468</v>
      </c>
      <c r="D35" s="101">
        <v>1690358</v>
      </c>
      <c r="E35" s="101">
        <f>+C35+D35</f>
        <v>11404826</v>
      </c>
    </row>
    <row r="36" spans="3:5" ht="13.5" thickTop="1">
      <c r="C36" s="39"/>
      <c r="D36" s="39"/>
      <c r="E36" s="39"/>
    </row>
    <row r="37" spans="2:5" ht="12.75">
      <c r="B37" t="s">
        <v>210</v>
      </c>
      <c r="C37" s="39">
        <v>3552619</v>
      </c>
      <c r="D37" s="39">
        <v>97694</v>
      </c>
      <c r="E37" s="39">
        <f>+C37+D37</f>
        <v>3650313</v>
      </c>
    </row>
    <row r="38" spans="3:5" ht="12.75">
      <c r="C38" s="39"/>
      <c r="D38" s="39"/>
      <c r="E38" s="39"/>
    </row>
    <row r="39" spans="2:5" ht="12.75">
      <c r="B39" t="s">
        <v>211</v>
      </c>
      <c r="C39" s="39">
        <v>27051</v>
      </c>
      <c r="D39" s="39">
        <v>0</v>
      </c>
      <c r="E39" s="39">
        <f>+C39+D39</f>
        <v>27051</v>
      </c>
    </row>
    <row r="40" spans="2:5" ht="12.75">
      <c r="B40" t="s">
        <v>212</v>
      </c>
      <c r="C40" s="46">
        <f>PL!G20+PL!G22</f>
        <v>-864784</v>
      </c>
      <c r="D40" s="46"/>
      <c r="E40" s="46">
        <v>-864784</v>
      </c>
    </row>
    <row r="41" spans="2:5" ht="12.75">
      <c r="B41" t="s">
        <v>213</v>
      </c>
      <c r="C41" s="96">
        <f>SUM(C37:C40)</f>
        <v>2714886</v>
      </c>
      <c r="D41" s="96">
        <f>+D37+D39+D40</f>
        <v>97694</v>
      </c>
      <c r="E41" s="39">
        <f>+E37+E39+E40</f>
        <v>2812580</v>
      </c>
    </row>
    <row r="42" spans="2:5" ht="12.75">
      <c r="B42" t="s">
        <v>18</v>
      </c>
      <c r="C42" s="98">
        <v>-730052</v>
      </c>
      <c r="D42" s="98">
        <v>-31262</v>
      </c>
      <c r="E42" s="39">
        <f>SUM(C42:D42)</f>
        <v>-761314</v>
      </c>
    </row>
    <row r="43" spans="2:5" ht="13.5" thickBot="1">
      <c r="B43" t="s">
        <v>189</v>
      </c>
      <c r="C43" s="99">
        <f>SUM(C41:C42)</f>
        <v>1984834</v>
      </c>
      <c r="D43" s="99">
        <f>+D41+D42</f>
        <v>66432</v>
      </c>
      <c r="E43" s="40">
        <f>+E41+E42</f>
        <v>2051266</v>
      </c>
    </row>
    <row r="44" spans="3:5" ht="13.5" thickTop="1">
      <c r="C44" s="100"/>
      <c r="D44" s="100"/>
      <c r="E44" s="6"/>
    </row>
    <row r="45" spans="1:5" ht="12.75">
      <c r="A45" s="5">
        <v>9</v>
      </c>
      <c r="B45" s="133" t="s">
        <v>214</v>
      </c>
      <c r="C45" s="132"/>
      <c r="D45" s="132"/>
      <c r="E45" s="132"/>
    </row>
    <row r="46" spans="2:5" ht="12.75">
      <c r="B46" s="131" t="s">
        <v>215</v>
      </c>
      <c r="C46" s="131"/>
      <c r="D46" s="131"/>
      <c r="E46" s="131"/>
    </row>
    <row r="48" spans="1:5" ht="12.75">
      <c r="A48" s="5">
        <v>10</v>
      </c>
      <c r="B48" s="133" t="s">
        <v>216</v>
      </c>
      <c r="C48" s="132"/>
      <c r="D48" s="132"/>
      <c r="E48" s="132"/>
    </row>
    <row r="49" spans="2:5" ht="25.5" customHeight="1">
      <c r="B49" s="131" t="s">
        <v>217</v>
      </c>
      <c r="C49" s="131"/>
      <c r="D49" s="131"/>
      <c r="E49" s="131"/>
    </row>
    <row r="51" spans="1:5" ht="12.75">
      <c r="A51" s="5">
        <v>11</v>
      </c>
      <c r="B51" s="133" t="s">
        <v>218</v>
      </c>
      <c r="C51" s="132"/>
      <c r="D51" s="132"/>
      <c r="E51" s="132"/>
    </row>
    <row r="52" spans="2:5" ht="63.75" customHeight="1">
      <c r="B52" s="131" t="s">
        <v>226</v>
      </c>
      <c r="C52" s="131"/>
      <c r="D52" s="131"/>
      <c r="E52" s="131"/>
    </row>
    <row r="53" spans="2:5" ht="76.5" customHeight="1">
      <c r="B53" s="134" t="s">
        <v>236</v>
      </c>
      <c r="C53" s="134"/>
      <c r="D53" s="134"/>
      <c r="E53" s="134"/>
    </row>
    <row r="55" spans="1:5" ht="12.75">
      <c r="A55" s="5">
        <v>12</v>
      </c>
      <c r="B55" s="133" t="s">
        <v>224</v>
      </c>
      <c r="C55" s="132"/>
      <c r="D55" s="132"/>
      <c r="E55" s="132"/>
    </row>
    <row r="56" spans="2:5" ht="38.25" customHeight="1">
      <c r="B56" s="131" t="s">
        <v>227</v>
      </c>
      <c r="C56" s="131"/>
      <c r="D56" s="131"/>
      <c r="E56" s="131"/>
    </row>
    <row r="58" ht="12.75">
      <c r="E58" s="2" t="s">
        <v>10</v>
      </c>
    </row>
    <row r="59" spans="2:5" ht="12.75">
      <c r="B59" s="132" t="s">
        <v>184</v>
      </c>
      <c r="C59" s="132"/>
      <c r="D59" s="132"/>
      <c r="E59" s="32">
        <v>350000</v>
      </c>
    </row>
    <row r="60" spans="2:5" ht="12.75">
      <c r="B60" t="s">
        <v>185</v>
      </c>
      <c r="E60" s="32">
        <v>573590</v>
      </c>
    </row>
    <row r="61" ht="13.5" thickBot="1">
      <c r="E61" s="35">
        <f>SUM(E59:E60)</f>
        <v>923590</v>
      </c>
    </row>
    <row r="62" ht="13.5" thickTop="1"/>
    <row r="63" ht="12.75">
      <c r="B63" t="s">
        <v>245</v>
      </c>
    </row>
  </sheetData>
  <mergeCells count="24">
    <mergeCell ref="B56:E56"/>
    <mergeCell ref="B59:D59"/>
    <mergeCell ref="B53:E53"/>
    <mergeCell ref="B49:E49"/>
    <mergeCell ref="B51:E51"/>
    <mergeCell ref="B52:E52"/>
    <mergeCell ref="B55:E55"/>
    <mergeCell ref="B31:E31"/>
    <mergeCell ref="B45:E45"/>
    <mergeCell ref="B46:E46"/>
    <mergeCell ref="B48:E48"/>
    <mergeCell ref="B25:E25"/>
    <mergeCell ref="B27:E27"/>
    <mergeCell ref="B28:E28"/>
    <mergeCell ref="B30:E30"/>
    <mergeCell ref="B22:E22"/>
    <mergeCell ref="B24:E24"/>
    <mergeCell ref="B10:E10"/>
    <mergeCell ref="B13:E13"/>
    <mergeCell ref="B16:E16"/>
    <mergeCell ref="B19:E19"/>
    <mergeCell ref="B12:E12"/>
    <mergeCell ref="B15:E15"/>
    <mergeCell ref="B18:E18"/>
  </mergeCells>
  <printOptions/>
  <pageMargins left="0.3937007874015748" right="0.1968503937007874" top="0.7874015748031497" bottom="0.5905511811023623" header="0.5118110236220472" footer="0.196850393700787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Malitnet Groups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 Sin Joon</dc:creator>
  <cp:keywords/>
  <dc:description/>
  <cp:lastModifiedBy>Z0103</cp:lastModifiedBy>
  <cp:lastPrinted>2003-05-30T06:33:13Z</cp:lastPrinted>
  <dcterms:created xsi:type="dcterms:W3CDTF">2003-04-15T06:53:55Z</dcterms:created>
  <dcterms:modified xsi:type="dcterms:W3CDTF">2003-05-26T00:59:42Z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